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blackf\Desktop\FireNet updates\"/>
    </mc:Choice>
  </mc:AlternateContent>
  <bookViews>
    <workbookView xWindow="0" yWindow="0" windowWidth="28800" windowHeight="12300" activeTab="1"/>
  </bookViews>
  <sheets>
    <sheet name="Guidance for agencies" sheetId="1" r:id="rId1"/>
    <sheet name="Summary and sign-off" sheetId="2" r:id="rId2"/>
    <sheet name="Travel" sheetId="3" r:id="rId3"/>
    <sheet name="Hospitality" sheetId="4" r:id="rId4"/>
    <sheet name="All other expenses" sheetId="5" r:id="rId5"/>
    <sheet name="Gifts and benefits" sheetId="6" r:id="rId6"/>
  </sheets>
  <externalReferences>
    <externalReference r:id="rId7"/>
    <externalReference r:id="rId8"/>
    <externalReference r:id="rId9"/>
    <externalReference r:id="rId10"/>
    <externalReference r:id="rId11"/>
  </externalReferences>
  <definedNames>
    <definedName name="_1._Int_travel_ccard" localSheetId="0">#REF!</definedName>
    <definedName name="_xlnm._FilterDatabase" localSheetId="4" hidden="1">'All other expenses'!$A$10:$G$42</definedName>
    <definedName name="_xlnm._FilterDatabase" localSheetId="2" hidden="1">Travel!$A$11:$E$11</definedName>
    <definedName name="CCardclassifications" localSheetId="0">#REF!</definedName>
    <definedName name="_xlnm.Criteria" localSheetId="0">[1]Upload_Apr_R!#REF!</definedName>
    <definedName name="_xlnm.Criteria">[1]Upload_Apr_R!#REF!</definedName>
    <definedName name="_xlnm.Database" localSheetId="0">[1]Upload_Apr_R!#REF!</definedName>
    <definedName name="_xlnm.Database">[1]Upload_Apr_R!#REF!</definedName>
    <definedName name="Disclosed_objects" localSheetId="4">'[2]GL Codes_Mapped'!#REF!</definedName>
    <definedName name="Disclosed_objects" localSheetId="5">'[2]GL Codes_Mapped'!#REF!</definedName>
    <definedName name="Disclosed_objects" localSheetId="0">#REF!</definedName>
    <definedName name="Disclosed_objects" localSheetId="3">'[2]GL Codes_Mapped'!#REF!</definedName>
    <definedName name="Disclosed_objects" localSheetId="1">'[2]GL Codes_Mapped'!#REF!</definedName>
    <definedName name="Disclosed_objects" localSheetId="2">'[2]GL Codes_Mapped'!#REF!</definedName>
    <definedName name="Disclosed_objects">'[3]GL Codes_Mapped'!#REF!</definedName>
    <definedName name="GLspendclassifications" localSheetId="0">#REF!</definedName>
    <definedName name="_xlnm.Print_Area" localSheetId="4">'All other expenses'!$A$1:$E$48</definedName>
    <definedName name="_xlnm.Print_Area" localSheetId="5">'Gifts and benefits'!$A$1:$F$26</definedName>
    <definedName name="_xlnm.Print_Area" localSheetId="0">'Guidance for agencies'!$A$1:$A$58</definedName>
    <definedName name="_xlnm.Print_Area" localSheetId="3">Hospitality!$A$1:$E$24</definedName>
    <definedName name="_xlnm.Print_Area" localSheetId="1">'Summary and sign-off'!$A$1:$F$23</definedName>
    <definedName name="_xlnm.Print_Area" localSheetId="2">Travel!$A$1:$E$129</definedName>
    <definedName name="Undisclosed_objects" localSheetId="0">#REF!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7" i="6" l="1"/>
  <c r="F13" i="2" s="1"/>
  <c r="C16" i="6"/>
  <c r="E15" i="6"/>
  <c r="D15" i="6"/>
  <c r="B5" i="6"/>
  <c r="B4" i="6"/>
  <c r="B3" i="6"/>
  <c r="B2" i="6"/>
  <c r="D42" i="5"/>
  <c r="C42" i="5"/>
  <c r="B42" i="5"/>
  <c r="B5" i="5"/>
  <c r="B4" i="5"/>
  <c r="B3" i="5"/>
  <c r="B2" i="5"/>
  <c r="D17" i="4"/>
  <c r="C17" i="4"/>
  <c r="B17" i="4"/>
  <c r="B5" i="4"/>
  <c r="B4" i="4"/>
  <c r="B3" i="4"/>
  <c r="B2" i="4"/>
  <c r="D116" i="3"/>
  <c r="C116" i="3"/>
  <c r="B116" i="3"/>
  <c r="D106" i="3"/>
  <c r="B53" i="3"/>
  <c r="B49" i="3"/>
  <c r="B46" i="3"/>
  <c r="B55" i="2" s="1"/>
  <c r="F55" i="2" s="1"/>
  <c r="B45" i="3"/>
  <c r="B106" i="3" s="1"/>
  <c r="B16" i="2" s="1"/>
  <c r="B44" i="3"/>
  <c r="D39" i="3"/>
  <c r="C39" i="3"/>
  <c r="B39" i="3"/>
  <c r="B118" i="3" s="1"/>
  <c r="B5" i="3"/>
  <c r="B4" i="3"/>
  <c r="B3" i="3"/>
  <c r="B2" i="3"/>
  <c r="E59" i="2"/>
  <c r="C59" i="2"/>
  <c r="B59" i="2"/>
  <c r="D58" i="2"/>
  <c r="B58" i="2"/>
  <c r="D57" i="2"/>
  <c r="B57" i="2"/>
  <c r="F57" i="2" s="1"/>
  <c r="F56" i="2"/>
  <c r="D56" i="2"/>
  <c r="B56" i="2"/>
  <c r="D55" i="2"/>
  <c r="D54" i="2"/>
  <c r="B54" i="2"/>
  <c r="F54" i="2" s="1"/>
  <c r="B17" i="2"/>
  <c r="C13" i="2"/>
  <c r="F12" i="2"/>
  <c r="C12" i="2"/>
  <c r="B12" i="2"/>
  <c r="C11" i="2"/>
  <c r="C16" i="2" s="1"/>
  <c r="B6" i="2"/>
  <c r="B13" i="2" l="1"/>
  <c r="C120" i="3"/>
  <c r="B120" i="3"/>
  <c r="C17" i="2"/>
  <c r="C15" i="2"/>
  <c r="F58" i="2"/>
  <c r="F59" i="2"/>
  <c r="B15" i="2"/>
  <c r="B11" i="2" s="1"/>
  <c r="C106" i="3"/>
  <c r="C15" i="6"/>
  <c r="F11" i="2" s="1"/>
</calcChain>
</file>

<file path=xl/comments1.xml><?xml version="1.0" encoding="utf-8"?>
<comments xmlns="http://schemas.openxmlformats.org/spreadsheetml/2006/main">
  <authors>
    <author>Ken Smart [SSC]</author>
  </authors>
  <commentList>
    <comment ref="A58" authorId="0" shapeId="0">
      <text>
        <r>
          <rPr>
            <sz val="9"/>
            <color indexed="81"/>
            <rFont val="Tahoma"/>
            <family val="2"/>
          </rPr>
          <t xml:space="preserve">
Update link once finalised for new workbook</t>
        </r>
      </text>
    </comment>
  </commentList>
</comments>
</file>

<file path=xl/comments2.xml><?xml version="1.0" encoding="utf-8"?>
<comments xmlns="http://schemas.openxmlformats.org/spreadsheetml/2006/main">
  <authors>
    <author>Ken Smart [SSC]</author>
  </authors>
  <commentList>
    <comment ref="A11" authorId="0" shapeId="0">
      <text>
        <r>
          <rPr>
            <sz val="9"/>
            <color indexed="81"/>
            <rFont val="Tahoma"/>
            <family val="2"/>
          </rPr>
          <t xml:space="preserve">
Insert additional rows as needed:
- 'right click' on a row number (left of screen)
- select 'Insert' (this will insert a row above it)
</t>
        </r>
      </text>
    </comment>
    <comment ref="A42" authorId="0" shapeId="0">
      <text>
        <r>
          <rPr>
            <sz val="9"/>
            <color indexed="81"/>
            <rFont val="Tahoma"/>
            <family val="2"/>
          </rPr>
          <t xml:space="preserve">
Insert additional rows as needed:
- 'right click' on a row number (left of screen)
- select 'Insert' (this will insert a row above it)
</t>
        </r>
      </text>
    </comment>
    <comment ref="A109" authorId="0" shapeId="0">
      <text>
        <r>
          <rPr>
            <sz val="9"/>
            <color indexed="81"/>
            <rFont val="Tahoma"/>
            <family val="2"/>
          </rPr>
          <t xml:space="preserve">
Insert additional rows as needed:
- 'right click' on a row number (left of screen)
- select 'Insert' (this will insert a row above it)
</t>
        </r>
      </text>
    </comment>
  </commentList>
</comments>
</file>

<file path=xl/comments3.xml><?xml version="1.0" encoding="utf-8"?>
<comments xmlns="http://schemas.openxmlformats.org/spreadsheetml/2006/main">
  <authors>
    <author>Ken Smart [SSC]</author>
  </authors>
  <commentList>
    <comment ref="A10" authorId="0" shapeId="0">
      <text>
        <r>
          <rPr>
            <sz val="9"/>
            <color indexed="81"/>
            <rFont val="Tahoma"/>
            <family val="2"/>
          </rPr>
          <t xml:space="preserve">
Insert additional rows as needed:
- 'right click' on a row number (left of screen)
- select 'Insert' (this will insert a row above it)
</t>
        </r>
      </text>
    </comment>
  </commentList>
</comments>
</file>

<file path=xl/comments4.xml><?xml version="1.0" encoding="utf-8"?>
<comments xmlns="http://schemas.openxmlformats.org/spreadsheetml/2006/main">
  <authors>
    <author>Ken Smart [SSC]</author>
  </authors>
  <commentList>
    <comment ref="A10" authorId="0" shapeId="0">
      <text>
        <r>
          <rPr>
            <sz val="9"/>
            <color indexed="81"/>
            <rFont val="Tahoma"/>
            <family val="2"/>
          </rPr>
          <t xml:space="preserve">
Insert additional rows as needed:
- 'right click' on a row number (left of screen)
- select 'Insert' (this will insert a row above it)
</t>
        </r>
      </text>
    </comment>
  </commentList>
</comments>
</file>

<file path=xl/comments5.xml><?xml version="1.0" encoding="utf-8"?>
<comments xmlns="http://schemas.openxmlformats.org/spreadsheetml/2006/main">
  <authors>
    <author>Ken Smart [SSC]</author>
  </authors>
  <commentList>
    <comment ref="A10" authorId="0" shapeId="0">
      <text>
        <r>
          <rPr>
            <sz val="9"/>
            <color indexed="81"/>
            <rFont val="Tahoma"/>
            <family val="2"/>
          </rPr>
          <t xml:space="preserve">
Insert additional rows as needed:
- 'right click' on a row number (left of screen)
- select 'Insert' (this will insert a row above it)
</t>
        </r>
      </text>
    </comment>
  </commentList>
</comments>
</file>

<file path=xl/sharedStrings.xml><?xml version="1.0" encoding="utf-8"?>
<sst xmlns="http://schemas.openxmlformats.org/spreadsheetml/2006/main" count="638" uniqueCount="313">
  <si>
    <t>Chief Executive Expense Disclosures: A Guide for Agency Staff</t>
  </si>
  <si>
    <r>
      <rPr>
        <sz val="11"/>
        <rFont val="Arial"/>
        <family val="2"/>
      </rPr>
      <t xml:space="preserve">The following is a summary from "Chief Executive Expense Disclosures: A Guide for Agency Staff":  </t>
    </r>
    <r>
      <rPr>
        <u/>
        <sz val="11"/>
        <color theme="10"/>
        <rFont val="Arial"/>
        <family val="2"/>
      </rPr>
      <t xml:space="preserve">http://www.ssc.govt.nz/sites/all/files/ce-expense-disclosures-guide-agency-staff-2017.docx
</t>
    </r>
    <r>
      <rPr>
        <sz val="11"/>
        <rFont val="Arial"/>
        <family val="2"/>
      </rPr>
      <t>Please read that in full first.</t>
    </r>
  </si>
  <si>
    <t>In the following worksheets, cells shaded light blue require input. All other cells are locked to prevent change.</t>
  </si>
  <si>
    <t>Purpose</t>
  </si>
  <si>
    <t>The purpose of regular public disclosure of Chief Executive's (CE) expenses is to provide transparency and accountability for discretionary expenditure by CEs of Public Service departments and statutory Crown entities.</t>
  </si>
  <si>
    <t>Publishing clear and detailed disclosures is integral to building and maintaining the public's trust and confidence in the State services.</t>
  </si>
  <si>
    <t>What is covered?</t>
  </si>
  <si>
    <r>
      <t xml:space="preserve">Description
</t>
    </r>
    <r>
      <rPr>
        <sz val="10"/>
        <color theme="0"/>
        <rFont val="Arial"/>
        <family val="2"/>
      </rPr>
      <t>(e.g. event tickets, etc)</t>
    </r>
  </si>
  <si>
    <t>All expenses for items experienced, used or declined by CEs in performing their role are required to be disclosed, whether paid by credit card or invoiced.</t>
  </si>
  <si>
    <t xml:space="preserve">This includes expenses for more personal undertakings, such as professional development expenditure, in addition to outgoings for the likes of travel and entertainment. </t>
  </si>
  <si>
    <t>CE expenses are not generally regarded as personal or commercially sensitive. Refer to the Ombudsman Guide to Chief Executive Expenses for guidance.</t>
  </si>
  <si>
    <t>Business or corporate expenses for the organisation that are met from the CE's budget or paid by his /her credit card are excluded.</t>
  </si>
  <si>
    <t>Expense disclosures cover the full period of the report, and are completed by each CE, including Acting CEs.</t>
  </si>
  <si>
    <t>How does it work?</t>
  </si>
  <si>
    <t xml:space="preserve">CEs disclose the expenses, gifts &amp; hospitality they have expended or been offered using this SSC Excel workbook. </t>
  </si>
  <si>
    <t>CEs formally approve completed Excel workbooks and an appropriate person reviews them.</t>
  </si>
  <si>
    <r>
      <rPr>
        <sz val="11"/>
        <rFont val="Arial"/>
        <family val="2"/>
      </rPr>
      <t xml:space="preserve">They are posted on agency websites and linked to www.data.govt.nz. See: </t>
    </r>
    <r>
      <rPr>
        <u/>
        <sz val="11"/>
        <color theme="10"/>
        <rFont val="Arial"/>
        <family val="2"/>
      </rPr>
      <t>https://www.data.govt.nz/toolkit/how-do-i-add-or-update-our-chief-executive-expenses/</t>
    </r>
  </si>
  <si>
    <t>When and how often are disclosures made?</t>
  </si>
  <si>
    <t>Disclosures cover the year to 30 June and are expected to be published by 31 July.</t>
  </si>
  <si>
    <t>Disclosed Information - this workbook includes a tab for each of the following categories:</t>
  </si>
  <si>
    <t>Summary and sign-off</t>
  </si>
  <si>
    <t>This tab contains a summary of the information presented: it includes a single place to update entity information, running totals of the different types of expenses and gifts/benefits, and records the required checks and sign-offs before publication.</t>
  </si>
  <si>
    <t>Travel</t>
  </si>
  <si>
    <t xml:space="preserve">All expenses incurred by CEs during international, national and local travel are disclosed. Expenditure relating to each trip is grouped (particularly for overseas trips), but the nature of the items of expenditure are disclosed separately, with individual lines for the likes of airfares, accommodation, meals, and taxis. </t>
  </si>
  <si>
    <t>Hospitality</t>
  </si>
  <si>
    <t xml:space="preserve">All work-related hospitality expenses provided by the CE to people external to Public Service departments and statutory Crown entities. </t>
  </si>
  <si>
    <t>All other expenses</t>
  </si>
  <si>
    <t>All other expenses incurred by the CE that are not captured under the definition of travel, hospitality or gifts and benefits are disclosed in this section. This includes items such as cell phone and data costs, subscriptions, membership fees, conference fees, and professional development fees.</t>
  </si>
  <si>
    <t>If in doubt, the principles of transparency and accountability apply and therefore all items are disclosed, unless there is a very good reason not to. The Ombudsman’s view is that "because this expenditure is incurred by very senior employees acting in an official capacity and for a business purpose, the privacy interests of the chief executives who incurred the expenditure are low".</t>
  </si>
  <si>
    <t>Gifts and benefits</t>
  </si>
  <si>
    <t xml:space="preserve">All gifts, invitations to events and other hospitality, of $50 or more in total value per year, accepted or declined by the CE from people external to the organisation are disclosed. A brief explanation of what the CE did with the gifts and benefits is supplied, which includes whether the offer was declined. </t>
  </si>
  <si>
    <t xml:space="preserve">Usually gifts and benefits that have more than a token value are also declared on an open register within agencies, as well as on the expenses disclosure. Please note that anything offered is official information and is covered by the Official Information Act. </t>
  </si>
  <si>
    <t>The value of each gift or benefit should be provided/estimated where possible. If an estimate is approximate, valuation 'ranges' can be submitted. It should be recorded where the cost of a gift cannot be reasonably estimated, or where an estimate is inappropriate (e.g. because of the nature of the item or because disclosing an estimated value might cause offence).</t>
  </si>
  <si>
    <t>How to present information</t>
  </si>
  <si>
    <r>
      <rPr>
        <sz val="11"/>
        <rFont val="Arial"/>
        <family val="2"/>
      </rPr>
      <t xml:space="preserve">Provide information using this SSC Excel workbook: </t>
    </r>
    <r>
      <rPr>
        <u/>
        <sz val="11"/>
        <color theme="10"/>
        <rFont val="Arial"/>
        <family val="2"/>
      </rPr>
      <t>http://www.ssc.govt.nz/ce-expenses-disclosure</t>
    </r>
  </si>
  <si>
    <t>Complete separate tables for each category using the tabs provided in this Excel workbook: Travel, Hospitality, Gifts and Benefits, All other expenses.</t>
  </si>
  <si>
    <t>Complete all fields. The header (organisation name, CE name and reporting period) will pre-populate once you enter it on the 'Summary and sign-off' tab.</t>
  </si>
  <si>
    <t>Whether costs are GST exclusive or inclusive needs to be consistent on each sheet, and ideally should be consistent across all sheets. You have the option to use GST exclusive or inclusive as it may depend how you get your source information.</t>
  </si>
  <si>
    <t>Mark clearly if no information to disclose - where there is no information to disclose, record this clearly on the spreadsheet with a suitable description such as “no travel expenses to disclose for this period”; “no gifts received” or “no hospitality provided”. Please do not leave the page blank.</t>
  </si>
  <si>
    <t>Ensure the disclosure is for the full reporting period. Include separate disclosures for each CE, including Acting CEs.</t>
  </si>
  <si>
    <t xml:space="preserve">Provide sufficient detail for each item in the spreadsheet. Agencies are encouraged to take a why, what, who, where and how approach to describing individual items. A good description that outlines the nature of the item and its purpose improves understanding of why expenses have been incurred or why gifts and hospitality have been given or received. </t>
  </si>
  <si>
    <t>Provide full information for every entry. The alert "Some records may be incomplete" will show in the 'Total' line if any expense has 'Cost' or 'Type of expense' missing, or, any gift has 'Accepted/Declined', 'Description' or 'Estimated value' missing.</t>
  </si>
  <si>
    <t>The subtotals and totals should appear and update automatically, once you add information to the rows above. Insert more rows as you need - right click on the row number (at the left of screen) and select 'Insert' - new row will insert above.</t>
  </si>
  <si>
    <t>Uploading the workbook - please ensure it is easy to find on your website.</t>
  </si>
  <si>
    <t>The Disclosures webpage could be headed with a statement such as: “(This agency) is disclosing the Chief Executive’s expenses, gifts and hospitality as part of its commitment to transparency and accountability".</t>
  </si>
  <si>
    <t>Further assistance</t>
  </si>
  <si>
    <r>
      <rPr>
        <sz val="11"/>
        <rFont val="Arial"/>
        <family val="2"/>
      </rPr>
      <t xml:space="preserve">The above is a summary from "Chief Executive Expense Disclosures: A Guide for Agency Staff":  </t>
    </r>
    <r>
      <rPr>
        <u/>
        <sz val="11"/>
        <color theme="10"/>
        <rFont val="Arial"/>
        <family val="2"/>
      </rPr>
      <t xml:space="preserve">http://www.ssc.govt.nz/sites/all/files/ce-expense-disclosures-guide-agency-staff-2017.docx
</t>
    </r>
    <r>
      <rPr>
        <sz val="11"/>
        <rFont val="Arial"/>
        <family val="2"/>
      </rPr>
      <t>Please read that in full first.</t>
    </r>
  </si>
  <si>
    <r>
      <rPr>
        <sz val="11"/>
        <rFont val="Arial"/>
        <family val="2"/>
      </rPr>
      <t xml:space="preserve">If you have any questions, contact the team at </t>
    </r>
    <r>
      <rPr>
        <u/>
        <sz val="11"/>
        <color theme="10"/>
        <rFont val="Arial"/>
        <family val="2"/>
      </rPr>
      <t>ceexpenses@ssc.govt.nz</t>
    </r>
  </si>
  <si>
    <r>
      <rPr>
        <sz val="11"/>
        <rFont val="Arial"/>
        <family val="2"/>
      </rPr>
      <t>For help with publishing on data.govt contact</t>
    </r>
    <r>
      <rPr>
        <sz val="11"/>
        <color theme="10"/>
        <rFont val="Arial"/>
        <family val="2"/>
      </rPr>
      <t xml:space="preserve"> </t>
    </r>
    <r>
      <rPr>
        <u/>
        <sz val="11"/>
        <color theme="10"/>
        <rFont val="Arial"/>
        <family val="2"/>
      </rPr>
      <t>info@data.govt.nz.</t>
    </r>
  </si>
  <si>
    <r>
      <rPr>
        <sz val="11"/>
        <rFont val="Arial"/>
        <family val="2"/>
      </rPr>
      <t xml:space="preserve">Expenses should be posted on agency websites and linked to www.data.govt.nz. See: </t>
    </r>
    <r>
      <rPr>
        <u/>
        <sz val="11"/>
        <color theme="10"/>
        <rFont val="Arial"/>
        <family val="2"/>
      </rPr>
      <t>https://www.data.govt.nz/toolkit/how-do-i-add-or-update-our-chief-executive-expenses/</t>
    </r>
  </si>
  <si>
    <r>
      <t xml:space="preserve">Provide information using this SSC Excel workbook: </t>
    </r>
    <r>
      <rPr>
        <u/>
        <sz val="11"/>
        <color rgb="FF0070C0"/>
        <rFont val="Arial"/>
        <family val="2"/>
      </rPr>
      <t>http://www.ssc.govt.nz/ce-expenses-disclosure</t>
    </r>
  </si>
  <si>
    <t>Chief Executive Expenses, Gifts and Benefits Disclosure - summary &amp; sign-off*</t>
  </si>
  <si>
    <t xml:space="preserve">Organisation Name </t>
  </si>
  <si>
    <t>Fire and Emergency New Zealand</t>
  </si>
  <si>
    <t>Chief Executive**</t>
  </si>
  <si>
    <t>Rhys Jones</t>
  </si>
  <si>
    <t>Disclosure period start***</t>
  </si>
  <si>
    <t>Disclosure period end***</t>
  </si>
  <si>
    <t>Agency totals check</t>
  </si>
  <si>
    <t>Chief Executive approval****</t>
  </si>
  <si>
    <t>This disclosure has not yet been approved by the Chief Executive</t>
  </si>
  <si>
    <t>Other sign-off****</t>
  </si>
  <si>
    <r>
      <t xml:space="preserve">This summary page updates automatically from the 'Travel', 'Hospitality', 'All other expenses', and 'Gifts and benefits' tabs.
</t>
    </r>
    <r>
      <rPr>
        <b/>
        <sz val="10"/>
        <rFont val="Arial"/>
        <family val="2"/>
      </rPr>
      <t xml:space="preserve">
Throughout this workbook, input cells are shaded light blue.</t>
    </r>
  </si>
  <si>
    <t>Summary of expenses</t>
  </si>
  <si>
    <t>Cost in NZ$</t>
  </si>
  <si>
    <r>
      <t>GST inc / exc</t>
    </r>
    <r>
      <rPr>
        <b/>
        <sz val="10"/>
        <rFont val="Arial"/>
        <family val="2"/>
      </rPr>
      <t/>
    </r>
  </si>
  <si>
    <t>Count</t>
  </si>
  <si>
    <t>Travel expenses</t>
  </si>
  <si>
    <t>Number offered</t>
  </si>
  <si>
    <t>Number accepted</t>
  </si>
  <si>
    <t>Other expenses</t>
  </si>
  <si>
    <t>Number declined</t>
  </si>
  <si>
    <t>International Travel</t>
  </si>
  <si>
    <t>Domestic Travel</t>
  </si>
  <si>
    <t>Local Travel</t>
  </si>
  <si>
    <t xml:space="preserve">Notes </t>
  </si>
  <si>
    <t>* Headings on following tabs will pre populate with what you enter on this tab</t>
  </si>
  <si>
    <t>** Create a new workbook for a new Chief Executive</t>
  </si>
  <si>
    <t>*** Update if a shorter or different period is covered</t>
  </si>
  <si>
    <t>**** This disclosure must be approved by the Chief Executive and another appropriate party, e.g. Board Chair, Chief Financial Officer or Audit and Risk Committee member</t>
  </si>
  <si>
    <t>Text required for validation and checks - don't change, move, delete or overwrite</t>
  </si>
  <si>
    <t>Insert additional rows as needed: right click on a row number (left of screen) and select Insert - this will insert a row above selected row.</t>
  </si>
  <si>
    <t>Figures include GST (where applicable)</t>
  </si>
  <si>
    <t>Figures exclude GST</t>
  </si>
  <si>
    <t>Data and totals on this worksheet have NOT YET BEEN CHECKED AND CONFIRMED</t>
  </si>
  <si>
    <t>Data and totals on this worksheet checked and confirmed</t>
  </si>
  <si>
    <t>Data and totals have not yet been checked and confirmed for any sheet</t>
  </si>
  <si>
    <t>Some data and totals have not yet been checked and confirmed</t>
  </si>
  <si>
    <t>Data and totals checked on all sheets</t>
  </si>
  <si>
    <t>Not yet indicated</t>
  </si>
  <si>
    <t>GST inclusion inconsistent</t>
  </si>
  <si>
    <t>This disclosure has been approved by the Chief Executive</t>
  </si>
  <si>
    <t>Cultural item - not appropriate to value</t>
  </si>
  <si>
    <t>Under $100</t>
  </si>
  <si>
    <t>$100 - $500</t>
  </si>
  <si>
    <t>$500 - $1,000</t>
  </si>
  <si>
    <t>Over $1,000</t>
  </si>
  <si>
    <t>Estimate not possible</t>
  </si>
  <si>
    <t>Accepted</t>
  </si>
  <si>
    <t>Declined</t>
  </si>
  <si>
    <t>Check - there are no hidden rows with data</t>
  </si>
  <si>
    <t>Error - this total includes data from 'hidden' rows</t>
  </si>
  <si>
    <t>Check - each entry provides sufficient information</t>
  </si>
  <si>
    <t>Not all lines have an entry for "Cost in NZ$" and "Type of expense"</t>
  </si>
  <si>
    <t>Not all lines have an entry for "Description", "Was the gift accepted?" and "Estimated value in NZ$"</t>
  </si>
  <si>
    <t>Check that # of 'costs' = 'type of expenses' (also "accepted/declined" for gifts &amp; benefits)</t>
  </si>
  <si>
    <t>These checks (F53 to F61) are imperfect - they count the entries in each column and checks these totals are the same</t>
  </si>
  <si>
    <t>Travel checks</t>
  </si>
  <si>
    <t>Hospitality check</t>
  </si>
  <si>
    <t>All other expenses check</t>
  </si>
  <si>
    <t>Gifts and benefits check</t>
  </si>
  <si>
    <t>Chief Executive Expense Disclosure</t>
  </si>
  <si>
    <t>Chief Executive</t>
  </si>
  <si>
    <t>Disclosure period start</t>
  </si>
  <si>
    <t>Disclosure period end</t>
  </si>
  <si>
    <t>GST on costs</t>
  </si>
  <si>
    <t>International, domestic and local travel expenses</t>
  </si>
  <si>
    <t>All expenses incurred by chief executive during international, domestic and local travel. Group expenses relating to each trip.</t>
  </si>
  <si>
    <r>
      <t xml:space="preserve">International Travel   </t>
    </r>
    <r>
      <rPr>
        <sz val="12"/>
        <color theme="0"/>
        <rFont val="Arial"/>
        <family val="2"/>
      </rPr>
      <t xml:space="preserve"> (including travel within NZ at beginning and end of overseas trip)</t>
    </r>
  </si>
  <si>
    <t>Date(s)*</t>
  </si>
  <si>
    <t>Cost in NZ$**</t>
  </si>
  <si>
    <r>
      <t xml:space="preserve">Purpose of travel
</t>
    </r>
    <r>
      <rPr>
        <sz val="10"/>
        <color theme="0"/>
        <rFont val="Arial"/>
        <family val="2"/>
      </rPr>
      <t>(e.g. attending XYZ conference for 3 days)***</t>
    </r>
  </si>
  <si>
    <r>
      <t xml:space="preserve">Type of expense
</t>
    </r>
    <r>
      <rPr>
        <sz val="10"/>
        <color theme="0"/>
        <rFont val="Arial"/>
        <family val="2"/>
      </rPr>
      <t>(e.g. hotel, airfares, taxis, meals &amp; for how many people)</t>
    </r>
  </si>
  <si>
    <t>Location(s)</t>
  </si>
  <si>
    <t>AFAC Board Meeting</t>
  </si>
  <si>
    <t>Accommodation</t>
  </si>
  <si>
    <t>Melbourne</t>
  </si>
  <si>
    <t>Canberra</t>
  </si>
  <si>
    <t>19 March 2019 - 22 March 2019</t>
  </si>
  <si>
    <t>Airfares</t>
  </si>
  <si>
    <t>Sydney</t>
  </si>
  <si>
    <t>AFAC Board Meeting (Airport to Hotel)</t>
  </si>
  <si>
    <t>Taxi</t>
  </si>
  <si>
    <t>AFAC Meeting</t>
  </si>
  <si>
    <t>Meals</t>
  </si>
  <si>
    <t>AFAC Meeting (Meeting to Airport)</t>
  </si>
  <si>
    <t>AFAC Meeting (Airport to NHQ)</t>
  </si>
  <si>
    <t>Wellington</t>
  </si>
  <si>
    <t>28 April 2019 - 2 May 2019</t>
  </si>
  <si>
    <t>AFAC Memorial  (NHQ to Airport)</t>
  </si>
  <si>
    <t>AFAC Memorial</t>
  </si>
  <si>
    <t>AFAC Memorial (Airport to hotel)</t>
  </si>
  <si>
    <t>Meal</t>
  </si>
  <si>
    <t>AFAC Memorial (Hotel to Airport)</t>
  </si>
  <si>
    <t>AFAC Memorial (Airport to NHQ)</t>
  </si>
  <si>
    <t>1 June 2019 - 4 June 2019</t>
  </si>
  <si>
    <t>AFAC Strategic Command Presentation</t>
  </si>
  <si>
    <t>AFAC Strategic Command Presentation (Airport to Hotel)</t>
  </si>
  <si>
    <t>AFAC Strategic Command Presentation (Hotel to Airport)</t>
  </si>
  <si>
    <t>AFAC Strategic Command Presentation (Airport to meeting)</t>
  </si>
  <si>
    <t>AFAC Strategic Command Presentation (Ferry terminal to meeting)</t>
  </si>
  <si>
    <t>AFAC Strategic Command Presentation (Meeting to Ferry terminal)</t>
  </si>
  <si>
    <t>AFAC Strategic Command Presentation (Meeting to CBD)</t>
  </si>
  <si>
    <t>Ferry</t>
  </si>
  <si>
    <t>AFAC Strategic Command Presentation (Airport to NHQ)</t>
  </si>
  <si>
    <t>Subtotal - international travel</t>
  </si>
  <si>
    <r>
      <t xml:space="preserve">Domestic Travel   </t>
    </r>
    <r>
      <rPr>
        <sz val="12"/>
        <color theme="0"/>
        <rFont val="Arial"/>
        <family val="2"/>
      </rPr>
      <t xml:space="preserve"> (within NZ, including travel to and from local airport)</t>
    </r>
  </si>
  <si>
    <r>
      <t xml:space="preserve">Purpose of travel
</t>
    </r>
    <r>
      <rPr>
        <sz val="10"/>
        <color theme="0"/>
        <rFont val="Arial"/>
        <family val="2"/>
      </rPr>
      <t>(e.g. visiting district office for two days...)***</t>
    </r>
  </si>
  <si>
    <t>New recruits welcome at National Training Centre</t>
  </si>
  <si>
    <t>Car park for 1 day</t>
  </si>
  <si>
    <t>Rotorua</t>
  </si>
  <si>
    <t>Area 3 Visit</t>
  </si>
  <si>
    <t>Auckland</t>
  </si>
  <si>
    <t>Area 3 Visit (hotel to Airport)</t>
  </si>
  <si>
    <t>Otago University meeting</t>
  </si>
  <si>
    <t>Meeting Re First Responsder Support</t>
  </si>
  <si>
    <t>Dunedin</t>
  </si>
  <si>
    <t>Meeting Re First Responder Support</t>
  </si>
  <si>
    <t>Rental car</t>
  </si>
  <si>
    <t>Meeting at Otago University</t>
  </si>
  <si>
    <t>Car park</t>
  </si>
  <si>
    <t>Waitangi Commemorations</t>
  </si>
  <si>
    <t>Kerikeri</t>
  </si>
  <si>
    <t>Nelson Fire Ground Visit with the Minister</t>
  </si>
  <si>
    <t>Nelson</t>
  </si>
  <si>
    <t>Nelson Fire Visit</t>
  </si>
  <si>
    <t>Nelson Fire Visit (Airport to NHQ)</t>
  </si>
  <si>
    <t>Nelson Fire Visit (NHQ to Airport)</t>
  </si>
  <si>
    <t>ELT Region 5 Visit</t>
  </si>
  <si>
    <t>Invercargill</t>
  </si>
  <si>
    <t>ELT Region 5 Visit (Airport to NHQ)</t>
  </si>
  <si>
    <t>25/03/2019 - 29 March 2019</t>
  </si>
  <si>
    <t>Christchurch Visit After Mass Shooting</t>
  </si>
  <si>
    <t>Christchurch</t>
  </si>
  <si>
    <t>Christchurch Visit After Mass Shooting (Meeting to Airport)</t>
  </si>
  <si>
    <t>Christchurch Visit After Mass Shooting (Airport to NHQ)</t>
  </si>
  <si>
    <t>1 April 2019 - 3 April 2019</t>
  </si>
  <si>
    <t>Manawatu Area Visit</t>
  </si>
  <si>
    <t>Manawatu</t>
  </si>
  <si>
    <t>15 April 2019 - 16 April 2019</t>
  </si>
  <si>
    <t>CE Area 19 Visit (NHQ to Airport)</t>
  </si>
  <si>
    <t>CE Area 19 Visit</t>
  </si>
  <si>
    <t>Car park for 2 days</t>
  </si>
  <si>
    <t>CE Area 19 Visit (Airport to NHQ)</t>
  </si>
  <si>
    <t>International Firefighters Day</t>
  </si>
  <si>
    <t>Parking</t>
  </si>
  <si>
    <t>CE Area Visit to Milford Sound (NHQ to Airport)</t>
  </si>
  <si>
    <t>CE Area Visit to Milford Sound (Airport to hotel)</t>
  </si>
  <si>
    <t>CE Area Visit to Milford Sound</t>
  </si>
  <si>
    <t>Milford Sound</t>
  </si>
  <si>
    <t>Te Anau</t>
  </si>
  <si>
    <t>Region 5 Area Visit and NZPFU Conference</t>
  </si>
  <si>
    <t>NZPFU Conference</t>
  </si>
  <si>
    <t>NZPFU Conference (Airport to hotel)</t>
  </si>
  <si>
    <t>NZPFU Conference (Conferenct to Airport)</t>
  </si>
  <si>
    <t>NZPFU Conference (Airport to NHQ)</t>
  </si>
  <si>
    <t>ELT AVA Ceremony</t>
  </si>
  <si>
    <t>ELT AVA Ceremony (NHQ to Airport)</t>
  </si>
  <si>
    <t>ELT AVA Ceremony (Airport to NHQ)</t>
  </si>
  <si>
    <t>Penske Meeting (NHQ to Airport)</t>
  </si>
  <si>
    <t>Penske Meeting</t>
  </si>
  <si>
    <t>ELT Waitangi Visit</t>
  </si>
  <si>
    <t>ELT Waitangi Workshop (NHQ to Airport)</t>
  </si>
  <si>
    <t>ELT Waitangi Workshop (Airport to hotel)</t>
  </si>
  <si>
    <t>Car rental</t>
  </si>
  <si>
    <t>ELT Waitangi Workshop</t>
  </si>
  <si>
    <t>Accommodation &amp; Meal</t>
  </si>
  <si>
    <t>16 June 2019 - 18 June 2019</t>
  </si>
  <si>
    <t>Auckland CE Meeting</t>
  </si>
  <si>
    <t>Redwood Station Opening</t>
  </si>
  <si>
    <t>27 June 2019 - 29 June 2019</t>
  </si>
  <si>
    <t>Board Regional Visit</t>
  </si>
  <si>
    <t>Gisborne</t>
  </si>
  <si>
    <t>Subtotal - domestic travel</t>
  </si>
  <si>
    <r>
      <t xml:space="preserve">Local Travel    </t>
    </r>
    <r>
      <rPr>
        <sz val="12"/>
        <color theme="0"/>
        <rFont val="Arial"/>
        <family val="2"/>
      </rPr>
      <t>(within City, excluding travel to airport)</t>
    </r>
  </si>
  <si>
    <r>
      <t>Purpose of travel</t>
    </r>
    <r>
      <rPr>
        <sz val="10"/>
        <color theme="0"/>
        <rFont val="Arial"/>
        <family val="2"/>
      </rPr>
      <t xml:space="preserve">
(e.g. meeting with Minister)***</t>
    </r>
  </si>
  <si>
    <r>
      <t xml:space="preserve">Type of expense
</t>
    </r>
    <r>
      <rPr>
        <sz val="10"/>
        <color theme="0"/>
        <rFont val="Arial"/>
        <family val="2"/>
      </rPr>
      <t>(e.g. taxi, parking, bus)</t>
    </r>
  </si>
  <si>
    <t>Meeting at DIA (NHQ to DIA)</t>
  </si>
  <si>
    <t>Meeting - Presumptive Care (Airport to the Parliament)</t>
  </si>
  <si>
    <t>Coffee Meeting with the Director of Australian Research Centre (Museum Hotel to NHQ)</t>
  </si>
  <si>
    <t>Subtotal - local travel</t>
  </si>
  <si>
    <t>July - Dec 2018</t>
  </si>
  <si>
    <t>Total travel expenses</t>
  </si>
  <si>
    <t>Check</t>
  </si>
  <si>
    <t>* Any non-standard date format or date outside 1 July 2018 - 30 June 2019 will raise an alert. Check entry and select 'Yes' to accept/continue.</t>
  </si>
  <si>
    <t>** Note that GST may not apply to overseas purchases.</t>
  </si>
  <si>
    <t>*** Please include sufficient information to explain the trip and its costs including destination and duration.</t>
  </si>
  <si>
    <t>Group expenditure relating to each overseas trip.</t>
  </si>
  <si>
    <t>Subtotals and totals will appear automatically once you put information in rows above.</t>
  </si>
  <si>
    <t>Mark clearly if there is no information to disclose - provide a note to this effect in the 'Date' column (column A) for each travel category (local, domestic and international).</t>
  </si>
  <si>
    <t xml:space="preserve">FENZ Notes </t>
  </si>
  <si>
    <t>Some expenses from period July to December 2018 have been disclosed in this period due to information not available at last reporting time.</t>
  </si>
  <si>
    <t>Abbreviations:</t>
  </si>
  <si>
    <t>AFAC</t>
  </si>
  <si>
    <t>Australasian Fire Authorities Council</t>
  </si>
  <si>
    <t>AVA</t>
  </si>
  <si>
    <t>Afi Pacifica Group</t>
  </si>
  <si>
    <t>CE</t>
  </si>
  <si>
    <t>DIA</t>
  </si>
  <si>
    <t>Department of Internal Affairs</t>
  </si>
  <si>
    <t>HQ</t>
  </si>
  <si>
    <t>Headquarters</t>
  </si>
  <si>
    <t>NHQ</t>
  </si>
  <si>
    <t>National Headquarters</t>
  </si>
  <si>
    <t>NZPFU</t>
  </si>
  <si>
    <t>New Zealand Professional Fire Fighters Union</t>
  </si>
  <si>
    <t>OrgLT</t>
  </si>
  <si>
    <t>Organisational Leadership Team</t>
  </si>
  <si>
    <t>SLT</t>
  </si>
  <si>
    <t>Strategic Leadership Team</t>
  </si>
  <si>
    <t>UFBA</t>
  </si>
  <si>
    <t>United Fire Brigades Association</t>
  </si>
  <si>
    <t>USAR</t>
  </si>
  <si>
    <t>Urban Search and Rescue</t>
  </si>
  <si>
    <t>WAFA</t>
  </si>
  <si>
    <t>Women and Firefighting Australasia</t>
  </si>
  <si>
    <t>Hospitality Offered to Third Parties*</t>
  </si>
  <si>
    <t>All hospitality expenses provided by the chief executive in the context of his/her job to anyone external to the Public Service or statutory Crown entities.</t>
  </si>
  <si>
    <t>Date(s)**</t>
  </si>
  <si>
    <r>
      <t xml:space="preserve">Purpose of hospitality
</t>
    </r>
    <r>
      <rPr>
        <sz val="10"/>
        <color theme="0"/>
        <rFont val="Arial"/>
        <family val="2"/>
      </rPr>
      <t xml:space="preserve">(e.g. hosting delegation from China, building relationships, team building) </t>
    </r>
  </si>
  <si>
    <r>
      <t xml:space="preserve">Type of expense
</t>
    </r>
    <r>
      <rPr>
        <sz val="10"/>
        <color theme="0"/>
        <rFont val="Arial"/>
        <family val="2"/>
      </rPr>
      <t>(what and for how many e.g. dinner for 5)</t>
    </r>
  </si>
  <si>
    <t>Coffee meeting with the Director of Australian Research Centre</t>
  </si>
  <si>
    <t>Coffee for 2</t>
  </si>
  <si>
    <t xml:space="preserve">Total hospitality expenses </t>
  </si>
  <si>
    <t>* Third parties include people and organisations external to the public service or statutory Crown entities.</t>
  </si>
  <si>
    <t>** Any non-standard date format or date outside 1 July 2018 - 30 June 2019 will raise an alert. Check entry and select 'Yes' to accept/continue.</t>
  </si>
  <si>
    <t>Total cost will appear automatically once you put information in rows above.</t>
  </si>
  <si>
    <t>Mark clearly if there is no information to disclose - provide a note to this effect in the 'Date' column (column A).</t>
  </si>
  <si>
    <t>All Other Expenses</t>
  </si>
  <si>
    <t>All other expenditure incurred by the chief executive that is not travel, hospitality or gifts.
Include e.g. phone and data costs, subscriptions, membership fees, conference fees, professional development costs, books and anything else.</t>
  </si>
  <si>
    <r>
      <t xml:space="preserve">Purpose of expense
</t>
    </r>
    <r>
      <rPr>
        <sz val="10"/>
        <color theme="0"/>
        <rFont val="Arial"/>
        <family val="2"/>
      </rPr>
      <t>(e.g. subscription part of employment agreement, development as agreed with SSC)</t>
    </r>
  </si>
  <si>
    <r>
      <t xml:space="preserve">Type of expense
</t>
    </r>
    <r>
      <rPr>
        <sz val="10"/>
        <color theme="0"/>
        <rFont val="Arial"/>
        <family val="2"/>
      </rPr>
      <t>(e.g. phone and data costs, membership fees)</t>
    </r>
  </si>
  <si>
    <t>Part of employment agreement</t>
  </si>
  <si>
    <t>iPhone and iPad rental &amp; usage</t>
  </si>
  <si>
    <t>Company car petrol</t>
  </si>
  <si>
    <t>Company car road user charges</t>
  </si>
  <si>
    <t>Company car lease</t>
  </si>
  <si>
    <t xml:space="preserve">Total other expenses </t>
  </si>
  <si>
    <t>Notes</t>
  </si>
  <si>
    <t>FENZ Notes</t>
  </si>
  <si>
    <t>December expenses have been disclosed in this period due to information not available at last reporting time.</t>
  </si>
  <si>
    <t>iPhone and iPad usage charge for December 2018, March, May ans June 2019 have increased due to overseas roaming while attending conferences</t>
  </si>
  <si>
    <t>Chief Executive Gifts and Benefits Disclosure</t>
  </si>
  <si>
    <t>GST on values</t>
  </si>
  <si>
    <t>Gifts and Benefits over $50 annual value</t>
  </si>
  <si>
    <r>
      <rPr>
        <b/>
        <i/>
        <sz val="10"/>
        <color theme="1"/>
        <rFont val="Arial"/>
        <family val="2"/>
      </rPr>
      <t>Include all gifts, invitations to events and other hospitality</t>
    </r>
    <r>
      <rPr>
        <i/>
        <sz val="10"/>
        <color theme="1"/>
        <rFont val="Arial"/>
        <family val="2"/>
      </rPr>
      <t xml:space="preserve">, of $50 or more in total value per year, offered to the chief executive by people external to the organisation.
Include all gifts, invitations or other hospitality </t>
    </r>
    <r>
      <rPr>
        <b/>
        <i/>
        <sz val="10"/>
        <color theme="1"/>
        <rFont val="Arial"/>
        <family val="2"/>
      </rPr>
      <t>whether accepted or declined</t>
    </r>
    <r>
      <rPr>
        <i/>
        <sz val="10"/>
        <color theme="1"/>
        <rFont val="Arial"/>
        <family val="2"/>
      </rPr>
      <t>.</t>
    </r>
  </si>
  <si>
    <r>
      <t xml:space="preserve">Description
</t>
    </r>
    <r>
      <rPr>
        <sz val="10"/>
        <color theme="0"/>
        <rFont val="Arial"/>
        <family val="2"/>
      </rPr>
      <t>(e.g. event tickets, etc.)</t>
    </r>
  </si>
  <si>
    <r>
      <t xml:space="preserve">Was the gift accepted?
</t>
    </r>
    <r>
      <rPr>
        <sz val="10"/>
        <color theme="0"/>
        <rFont val="Arial"/>
        <family val="2"/>
      </rPr>
      <t>(drop-down list in cell)</t>
    </r>
  </si>
  <si>
    <r>
      <t xml:space="preserve">Offered by 
</t>
    </r>
    <r>
      <rPr>
        <sz val="10"/>
        <color theme="0"/>
        <rFont val="Arial"/>
        <family val="2"/>
      </rPr>
      <t>(who made the offer?)</t>
    </r>
  </si>
  <si>
    <r>
      <t>Estimated value in NZ$</t>
    </r>
    <r>
      <rPr>
        <sz val="10"/>
        <color theme="0"/>
        <rFont val="Arial"/>
        <family val="2"/>
      </rPr>
      <t xml:space="preserve">
(drop-down list in cell </t>
    </r>
    <r>
      <rPr>
        <sz val="10"/>
        <rFont val="Arial"/>
        <family val="2"/>
      </rPr>
      <t>but</t>
    </r>
    <r>
      <rPr>
        <sz val="10"/>
        <color theme="0"/>
        <rFont val="Arial"/>
        <family val="2"/>
      </rPr>
      <t xml:space="preserve"> provide specific value if possible)</t>
    </r>
  </si>
  <si>
    <r>
      <t xml:space="preserve">Other comments
</t>
    </r>
    <r>
      <rPr>
        <sz val="10"/>
        <color theme="0"/>
        <rFont val="Arial"/>
        <family val="2"/>
      </rPr>
      <t>(e.g. if given to others, whom?)</t>
    </r>
  </si>
  <si>
    <t>2x Tickets to All Blacks v South Africa on 27/07/2019</t>
  </si>
  <si>
    <t>Air New Zealand</t>
  </si>
  <si>
    <t>Networking dinner and business update at Hippopotamus Hotel on 22/05/2019</t>
  </si>
  <si>
    <t>2x Tickets to the World of Wearable Arts on 26/09/ 2019</t>
  </si>
  <si>
    <t>Total count of gift/benefit entries:</t>
  </si>
  <si>
    <t>Offered</t>
  </si>
  <si>
    <t>A one-off offer of something worth $25 is not included, but if the offer is made more than once a year, it should be disclosed.</t>
  </si>
  <si>
    <t>Include items such as invitations to functions and events, event tickets, gifts from overseas counterparts and commercial organisations (including that accepted by immediate family members).</t>
  </si>
  <si>
    <t>Include gifts and benefits that are declined.</t>
  </si>
  <si>
    <t>Number of gifts/benefits will update automatically once you put information in rows above.</t>
  </si>
  <si>
    <t>Car Park at NHQ</t>
  </si>
  <si>
    <t>Darryl Purdy, Deputy Chief Executive Finance and Business Operations and Raewyn Bleakley, Deputy Chief Executive Office of the Chief Executive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</si>
</sst>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43" formatCode="_-* #,##0.00_-;\-* #,##0.00_-;_-* &quot;-&quot;??_-;_-@_-"/>
    <numFmt numFmtId="164" formatCode="[$-1409]d\ mmmm\ yyyy;@"/>
    <numFmt numFmtId="165" formatCode="_(&quot;$&quot;* #,##0.00_);_(&quot;$&quot;* \(#,##0.00\);_(&quot;$&quot;* &quot;-&quot;??_);_(@_)"/>
    <numFmt numFmtId="166" formatCode="&quot;$&quot;#,##0.00_);[Red]\(&quot;$&quot;#,##0.00\)"/>
    <numFmt numFmtId="167" formatCode="#,##0.00_);[Red]\(#,##0.00\)"/>
    <numFmt numFmtId="168" formatCode="&quot;$&quot;#,##0.00;[Red]&quot;$&quot;#,##0.00"/>
    <numFmt numFmtId="169" formatCode="#,##0.00_ ;\-#,##0.00\ "/>
    <numFmt numFmtId="170" formatCode="_(* #,##0.00_);_(* \(#,##0.00\);_(* &quot;-&quot;??_);_(@_)"/>
    <numFmt numFmtId="171" formatCode="&quot;$&quot;#,##0.00"/>
  </numFmts>
  <fonts count="39" x14ac:knownFonts="1">
    <font>
      <sz val="11"/>
      <color theme="1"/>
      <name val="Calibri"/>
      <family val="2"/>
      <scheme val="minor"/>
    </font>
    <font>
      <sz val="11"/>
      <color theme="1"/>
      <name val="Calibri"/>
      <family val="2"/>
      <scheme val="minor"/>
    </font>
    <font>
      <sz val="10"/>
      <color theme="1"/>
      <name val="Arial"/>
      <family val="2"/>
    </font>
    <font>
      <b/>
      <sz val="12"/>
      <color theme="0"/>
      <name val="Arial"/>
      <family val="2"/>
    </font>
    <font>
      <sz val="11"/>
      <color rgb="FFFF0000"/>
      <name val="Arial"/>
      <family val="2"/>
    </font>
    <font>
      <u/>
      <sz val="10"/>
      <color theme="10"/>
      <name val="Arial"/>
      <family val="2"/>
    </font>
    <font>
      <u/>
      <sz val="11"/>
      <color theme="10"/>
      <name val="Arial"/>
      <family val="2"/>
    </font>
    <font>
      <sz val="11"/>
      <name val="Arial"/>
      <family val="2"/>
    </font>
    <font>
      <b/>
      <sz val="11"/>
      <name val="Arial"/>
      <family val="2"/>
    </font>
    <font>
      <b/>
      <sz val="11"/>
      <color theme="0"/>
      <name val="Arial"/>
      <family val="2"/>
    </font>
    <font>
      <sz val="11"/>
      <color theme="1"/>
      <name val="Arial"/>
      <family val="2"/>
    </font>
    <font>
      <b/>
      <sz val="10"/>
      <color theme="0"/>
      <name val="Arial"/>
      <family val="2"/>
    </font>
    <font>
      <sz val="10"/>
      <color theme="0"/>
      <name val="Arial"/>
      <family val="2"/>
    </font>
    <font>
      <sz val="11"/>
      <color theme="10"/>
      <name val="Arial"/>
      <family val="2"/>
    </font>
    <font>
      <u/>
      <sz val="11"/>
      <color rgb="FF0070C0"/>
      <name val="Arial"/>
      <family val="2"/>
    </font>
    <font>
      <sz val="9"/>
      <color indexed="81"/>
      <name val="Tahoma"/>
      <family val="2"/>
    </font>
    <font>
      <b/>
      <sz val="16"/>
      <color theme="0"/>
      <name val="Arial"/>
      <family val="2"/>
    </font>
    <font>
      <sz val="12"/>
      <color theme="1"/>
      <name val="Arial"/>
      <family val="2"/>
    </font>
    <font>
      <sz val="12"/>
      <color indexed="8"/>
      <name val="Arial"/>
      <family val="2"/>
    </font>
    <font>
      <sz val="10"/>
      <name val="Arial"/>
      <family val="2"/>
    </font>
    <font>
      <b/>
      <sz val="10"/>
      <name val="Arial"/>
      <family val="2"/>
    </font>
    <font>
      <b/>
      <sz val="12"/>
      <name val="Arial"/>
      <family val="2"/>
    </font>
    <font>
      <b/>
      <i/>
      <sz val="12"/>
      <color indexed="8"/>
      <name val="Arial"/>
      <family val="2"/>
    </font>
    <font>
      <b/>
      <sz val="10"/>
      <color theme="1" tint="0.499984740745262"/>
      <name val="Arial"/>
      <family val="2"/>
    </font>
    <font>
      <sz val="10"/>
      <color theme="1" tint="0.499984740745262"/>
      <name val="Arial"/>
      <family val="2"/>
    </font>
    <font>
      <b/>
      <sz val="10"/>
      <color indexed="8"/>
      <name val="Arial"/>
      <family val="2"/>
    </font>
    <font>
      <b/>
      <sz val="10"/>
      <color theme="1"/>
      <name val="Arial"/>
      <family val="2"/>
    </font>
    <font>
      <sz val="10"/>
      <color indexed="8"/>
      <name val="Arial"/>
      <family val="2"/>
    </font>
    <font>
      <b/>
      <sz val="12"/>
      <color indexed="8"/>
      <name val="Arial"/>
      <family val="2"/>
    </font>
    <font>
      <i/>
      <sz val="10"/>
      <color indexed="8"/>
      <name val="Arial"/>
      <family val="2"/>
    </font>
    <font>
      <sz val="12"/>
      <color theme="0"/>
      <name val="Arial"/>
      <family val="2"/>
    </font>
    <font>
      <sz val="10"/>
      <color rgb="FFFF0000"/>
      <name val="Arial"/>
      <family val="2"/>
    </font>
    <font>
      <b/>
      <sz val="10"/>
      <color rgb="FFFFC000"/>
      <name val="Arial"/>
      <family val="2"/>
    </font>
    <font>
      <sz val="12"/>
      <name val="Calibri"/>
      <family val="2"/>
      <scheme val="minor"/>
    </font>
    <font>
      <i/>
      <sz val="10"/>
      <color theme="1"/>
      <name val="Arial"/>
      <family val="2"/>
    </font>
    <font>
      <b/>
      <i/>
      <sz val="10"/>
      <color theme="1"/>
      <name val="Arial"/>
      <family val="2"/>
    </font>
    <font>
      <b/>
      <sz val="11"/>
      <color theme="1"/>
      <name val="Arial"/>
      <family val="2"/>
    </font>
    <font>
      <b/>
      <sz val="12"/>
      <color theme="1"/>
      <name val="Arial"/>
      <family val="2"/>
    </font>
    <font>
      <b/>
      <sz val="12"/>
      <color rgb="FFFF0000"/>
      <name val="Arial"/>
      <family val="2"/>
    </font>
  </fonts>
  <fills count="12">
    <fill>
      <patternFill patternType="none"/>
    </fill>
    <fill>
      <patternFill patternType="gray125"/>
    </fill>
    <fill>
      <patternFill patternType="solid">
        <fgColor theme="3" tint="-0.249977111117893"/>
        <bgColor indexed="64"/>
      </patternFill>
    </fill>
    <fill>
      <patternFill patternType="solid">
        <fgColor rgb="FFFFFF00"/>
        <bgColor indexed="64"/>
      </patternFill>
    </fill>
    <fill>
      <patternFill patternType="solid">
        <fgColor theme="8" tint="0.79998168889431442"/>
        <bgColor indexed="64"/>
      </patternFill>
    </fill>
    <fill>
      <patternFill patternType="solid">
        <fgColor theme="3" tint="0.39997558519241921"/>
        <bgColor indexed="64"/>
      </patternFill>
    </fill>
    <fill>
      <patternFill patternType="solid">
        <fgColor theme="8" tint="-0.249977111117893"/>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5" tint="0.59999389629810485"/>
        <bgColor indexed="64"/>
      </patternFill>
    </fill>
    <fill>
      <patternFill patternType="solid">
        <fgColor theme="8" tint="0.39997558519241921"/>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right/>
      <top style="thin">
        <color theme="0" tint="-0.24994659260841701"/>
      </top>
      <bottom style="thin">
        <color theme="0" tint="-0.24994659260841701"/>
      </bottom>
      <diagonal/>
    </border>
    <border>
      <left/>
      <right/>
      <top style="thin">
        <color theme="0" tint="-0.24994659260841701"/>
      </top>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style="thin">
        <color indexed="64"/>
      </left>
      <right/>
      <top/>
      <bottom/>
      <diagonal/>
    </border>
    <border>
      <left/>
      <right style="thin">
        <color theme="0" tint="-0.24994659260841701"/>
      </right>
      <top style="thin">
        <color theme="0" tint="-0.24994659260841701"/>
      </top>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top style="thin">
        <color theme="0" tint="-0.24994659260841701"/>
      </top>
      <bottom/>
      <diagonal/>
    </border>
  </borders>
  <cellStyleXfs count="6">
    <xf numFmtId="0" fontId="0" fillId="0" borderId="0"/>
    <xf numFmtId="43" fontId="1" fillId="0" borderId="0" applyFont="0" applyFill="0" applyBorder="0" applyAlignment="0" applyProtection="0"/>
    <xf numFmtId="0" fontId="2" fillId="0" borderId="0"/>
    <xf numFmtId="0" fontId="5" fillId="0" borderId="0" applyNumberFormat="0" applyFill="0" applyBorder="0" applyAlignment="0" applyProtection="0"/>
    <xf numFmtId="165" fontId="2" fillId="0" borderId="0" applyFont="0" applyFill="0" applyBorder="0" applyAlignment="0" applyProtection="0"/>
    <xf numFmtId="170" fontId="1" fillId="0" borderId="0" applyFont="0" applyFill="0" applyBorder="0" applyAlignment="0" applyProtection="0"/>
  </cellStyleXfs>
  <cellXfs count="207">
    <xf numFmtId="0" fontId="0" fillId="0" borderId="0" xfId="0"/>
    <xf numFmtId="0" fontId="3" fillId="2" borderId="0" xfId="2" applyFont="1" applyFill="1" applyAlignment="1" applyProtection="1">
      <alignment horizontal="center" vertical="center"/>
    </xf>
    <xf numFmtId="0" fontId="4" fillId="0" borderId="0" xfId="2" applyFont="1" applyFill="1" applyAlignment="1" applyProtection="1">
      <alignment horizontal="center"/>
    </xf>
    <xf numFmtId="0" fontId="2" fillId="0" borderId="0" xfId="2" applyProtection="1"/>
    <xf numFmtId="0" fontId="6" fillId="3" borderId="0" xfId="3" applyFont="1" applyFill="1" applyAlignment="1" applyProtection="1">
      <alignment vertical="center" wrapText="1"/>
    </xf>
    <xf numFmtId="0" fontId="7" fillId="0" borderId="0" xfId="2" applyFont="1" applyAlignment="1" applyProtection="1">
      <alignment vertical="center"/>
    </xf>
    <xf numFmtId="0" fontId="8" fillId="4" borderId="1" xfId="2" applyFont="1" applyFill="1" applyBorder="1" applyAlignment="1" applyProtection="1">
      <alignment horizontal="center" vertical="center" wrapText="1"/>
    </xf>
    <xf numFmtId="0" fontId="9" fillId="2" borderId="0" xfId="2" applyFont="1" applyFill="1" applyAlignment="1" applyProtection="1">
      <alignment horizontal="justify" vertical="center"/>
    </xf>
    <xf numFmtId="0" fontId="10" fillId="0" borderId="0" xfId="2" applyFont="1" applyAlignment="1" applyProtection="1">
      <alignment vertical="center"/>
    </xf>
    <xf numFmtId="0" fontId="10" fillId="0" borderId="0" xfId="2" applyFont="1" applyFill="1" applyAlignment="1" applyProtection="1">
      <alignment vertical="center"/>
    </xf>
    <xf numFmtId="0" fontId="11" fillId="0" borderId="0" xfId="2" applyFont="1" applyFill="1" applyAlignment="1" applyProtection="1">
      <alignment horizontal="center" wrapText="1"/>
    </xf>
    <xf numFmtId="0" fontId="10" fillId="0" borderId="0" xfId="2" applyFont="1" applyFill="1" applyAlignment="1" applyProtection="1">
      <alignment vertical="center" wrapText="1"/>
    </xf>
    <xf numFmtId="0" fontId="7" fillId="0" borderId="0" xfId="2" applyFont="1" applyFill="1" applyAlignment="1" applyProtection="1">
      <alignment horizontal="justify" vertical="center"/>
    </xf>
    <xf numFmtId="0" fontId="6" fillId="0" borderId="0" xfId="3" applyFont="1" applyFill="1" applyAlignment="1" applyProtection="1">
      <alignment horizontal="justify" vertical="center"/>
    </xf>
    <xf numFmtId="0" fontId="10" fillId="0" borderId="0" xfId="2" applyFont="1" applyFill="1" applyAlignment="1" applyProtection="1">
      <alignment horizontal="justify" vertical="center"/>
    </xf>
    <xf numFmtId="0" fontId="9" fillId="5" borderId="0" xfId="2" applyFont="1" applyFill="1" applyAlignment="1" applyProtection="1">
      <alignment horizontal="justify" vertical="center"/>
    </xf>
    <xf numFmtId="0" fontId="7" fillId="0" borderId="0" xfId="2" applyFont="1" applyAlignment="1" applyProtection="1">
      <alignment horizontal="justify" vertical="center"/>
    </xf>
    <xf numFmtId="0" fontId="10" fillId="0" borderId="0" xfId="2" applyFont="1" applyAlignment="1" applyProtection="1">
      <alignment vertical="center" wrapText="1"/>
    </xf>
    <xf numFmtId="0" fontId="6" fillId="0" borderId="0" xfId="3" applyFont="1" applyAlignment="1" applyProtection="1">
      <alignment horizontal="justify" vertical="center"/>
    </xf>
    <xf numFmtId="0" fontId="7" fillId="0" borderId="0" xfId="3" applyFont="1" applyAlignment="1" applyProtection="1">
      <alignment horizontal="justify" vertical="center"/>
    </xf>
    <xf numFmtId="0" fontId="10" fillId="0" borderId="0" xfId="2" applyFont="1" applyAlignment="1" applyProtection="1">
      <alignment horizontal="justify" vertical="center"/>
    </xf>
    <xf numFmtId="0" fontId="7" fillId="0" borderId="0" xfId="2" applyFont="1" applyAlignment="1" applyProtection="1">
      <alignment horizontal="left" vertical="center" wrapText="1"/>
    </xf>
    <xf numFmtId="0" fontId="6" fillId="0" borderId="0" xfId="3" applyFont="1" applyAlignment="1" applyProtection="1">
      <alignment vertical="center"/>
    </xf>
    <xf numFmtId="0" fontId="7" fillId="3" borderId="0" xfId="3" applyFont="1" applyFill="1" applyAlignment="1" applyProtection="1">
      <alignment horizontal="justify" vertical="center"/>
    </xf>
    <xf numFmtId="0" fontId="7" fillId="0" borderId="0" xfId="2" applyFont="1" applyAlignment="1" applyProtection="1">
      <alignment horizontal="center" vertical="center"/>
    </xf>
    <xf numFmtId="0" fontId="2" fillId="0" borderId="0" xfId="2" applyAlignment="1" applyProtection="1">
      <alignment wrapText="1"/>
    </xf>
    <xf numFmtId="0" fontId="3" fillId="2" borderId="0" xfId="2" applyFont="1" applyFill="1" applyBorder="1" applyAlignment="1" applyProtection="1">
      <alignment vertical="center" wrapText="1" readingOrder="1"/>
    </xf>
    <xf numFmtId="0" fontId="18" fillId="0" borderId="0" xfId="2" applyFont="1" applyBorder="1" applyAlignment="1" applyProtection="1">
      <alignment vertical="center" wrapText="1" readingOrder="1"/>
    </xf>
    <xf numFmtId="0" fontId="3" fillId="5" borderId="0" xfId="2" applyFont="1" applyFill="1" applyBorder="1" applyAlignment="1" applyProtection="1">
      <alignment vertical="center" wrapText="1" readingOrder="1"/>
    </xf>
    <xf numFmtId="165" fontId="3" fillId="5" borderId="0" xfId="4" applyFont="1" applyFill="1" applyBorder="1" applyAlignment="1" applyProtection="1">
      <alignment horizontal="center" vertical="center" wrapText="1" readingOrder="1"/>
    </xf>
    <xf numFmtId="165" fontId="3" fillId="0" borderId="0" xfId="4" applyFont="1" applyFill="1" applyBorder="1" applyAlignment="1" applyProtection="1">
      <alignment horizontal="center" vertical="center" wrapText="1" readingOrder="1"/>
    </xf>
    <xf numFmtId="0" fontId="3" fillId="6" borderId="0" xfId="2" applyFont="1" applyFill="1" applyBorder="1" applyAlignment="1" applyProtection="1">
      <alignment vertical="center" wrapText="1" readingOrder="1"/>
    </xf>
    <xf numFmtId="165" fontId="3" fillId="6" borderId="0" xfId="4" applyFont="1" applyFill="1" applyBorder="1" applyAlignment="1" applyProtection="1">
      <alignment horizontal="center" vertical="center" wrapText="1" readingOrder="1"/>
    </xf>
    <xf numFmtId="0" fontId="11" fillId="0" borderId="0" xfId="2" applyFont="1" applyFill="1" applyBorder="1" applyAlignment="1" applyProtection="1">
      <alignment wrapText="1"/>
    </xf>
    <xf numFmtId="0" fontId="12" fillId="0" borderId="0" xfId="2" applyFont="1" applyProtection="1"/>
    <xf numFmtId="0" fontId="20" fillId="0" borderId="4" xfId="2" applyFont="1" applyFill="1" applyBorder="1" applyAlignment="1" applyProtection="1">
      <alignment vertical="center" wrapText="1" readingOrder="1"/>
    </xf>
    <xf numFmtId="166" fontId="20" fillId="0" borderId="5" xfId="4" applyNumberFormat="1" applyFont="1" applyFill="1" applyBorder="1" applyAlignment="1" applyProtection="1">
      <alignment vertical="center" wrapText="1" readingOrder="1"/>
    </xf>
    <xf numFmtId="0" fontId="19" fillId="0" borderId="6" xfId="4" applyNumberFormat="1" applyFont="1" applyFill="1" applyBorder="1" applyAlignment="1" applyProtection="1">
      <alignment horizontal="center" vertical="center" wrapText="1" readingOrder="1"/>
    </xf>
    <xf numFmtId="0" fontId="21" fillId="0" borderId="0" xfId="2" applyFont="1" applyFill="1" applyBorder="1" applyAlignment="1" applyProtection="1">
      <alignment vertical="center" wrapText="1" readingOrder="1"/>
    </xf>
    <xf numFmtId="1" fontId="20" fillId="0" borderId="6" xfId="2" applyNumberFormat="1" applyFont="1" applyFill="1" applyBorder="1" applyAlignment="1" applyProtection="1">
      <alignment horizontal="center" vertical="center" wrapText="1"/>
    </xf>
    <xf numFmtId="0" fontId="22" fillId="0" borderId="0" xfId="2" applyFont="1" applyFill="1" applyBorder="1" applyAlignment="1" applyProtection="1">
      <alignment wrapText="1"/>
    </xf>
    <xf numFmtId="0" fontId="20" fillId="0" borderId="0" xfId="2" applyFont="1" applyFill="1" applyBorder="1" applyAlignment="1" applyProtection="1">
      <alignment vertical="center" wrapText="1" readingOrder="1"/>
    </xf>
    <xf numFmtId="166" fontId="20" fillId="0" borderId="0" xfId="4" applyNumberFormat="1" applyFont="1" applyFill="1" applyBorder="1" applyAlignment="1" applyProtection="1">
      <alignment vertical="center" wrapText="1" readingOrder="1"/>
    </xf>
    <xf numFmtId="0" fontId="19" fillId="0" borderId="0" xfId="4" applyNumberFormat="1" applyFont="1" applyFill="1" applyBorder="1" applyAlignment="1" applyProtection="1">
      <alignment horizontal="center" vertical="center" wrapText="1" readingOrder="1"/>
    </xf>
    <xf numFmtId="0" fontId="19" fillId="0" borderId="0" xfId="2" applyFont="1" applyFill="1" applyBorder="1" applyAlignment="1" applyProtection="1">
      <alignment vertical="center"/>
    </xf>
    <xf numFmtId="1" fontId="21" fillId="0" borderId="0" xfId="2" applyNumberFormat="1" applyFont="1" applyFill="1" applyBorder="1" applyAlignment="1" applyProtection="1">
      <alignment horizontal="center" vertical="center" wrapText="1"/>
    </xf>
    <xf numFmtId="0" fontId="2" fillId="0" borderId="0" xfId="2" applyFill="1" applyBorder="1" applyAlignment="1" applyProtection="1">
      <alignment wrapText="1"/>
    </xf>
    <xf numFmtId="0" fontId="23" fillId="0" borderId="4" xfId="2" applyFont="1" applyFill="1" applyBorder="1" applyAlignment="1" applyProtection="1">
      <alignment horizontal="left" vertical="center" wrapText="1" indent="2" readingOrder="1"/>
    </xf>
    <xf numFmtId="166" fontId="23" fillId="0" borderId="5" xfId="4" applyNumberFormat="1" applyFont="1" applyFill="1" applyBorder="1" applyAlignment="1" applyProtection="1">
      <alignment vertical="center" wrapText="1" readingOrder="1"/>
    </xf>
    <xf numFmtId="0" fontId="24" fillId="0" borderId="6" xfId="4" applyNumberFormat="1" applyFont="1" applyFill="1" applyBorder="1" applyAlignment="1" applyProtection="1">
      <alignment horizontal="center" vertical="center" wrapText="1" readingOrder="1"/>
    </xf>
    <xf numFmtId="165" fontId="21" fillId="0" borderId="0" xfId="4" applyFont="1" applyFill="1" applyBorder="1" applyAlignment="1" applyProtection="1">
      <alignment vertical="center" wrapText="1" readingOrder="1"/>
    </xf>
    <xf numFmtId="0" fontId="19" fillId="0" borderId="0" xfId="2" applyFont="1" applyFill="1" applyAlignment="1" applyProtection="1">
      <alignment vertical="center" wrapText="1"/>
    </xf>
    <xf numFmtId="0" fontId="2" fillId="0" borderId="0" xfId="2" applyBorder="1" applyAlignment="1" applyProtection="1">
      <alignment wrapText="1"/>
    </xf>
    <xf numFmtId="0" fontId="25" fillId="0" borderId="0" xfId="2" applyFont="1" applyBorder="1" applyAlignment="1" applyProtection="1">
      <alignment wrapText="1"/>
    </xf>
    <xf numFmtId="0" fontId="3" fillId="0" borderId="0" xfId="2" applyFont="1" applyFill="1" applyBorder="1" applyAlignment="1" applyProtection="1">
      <alignment vertical="center" wrapText="1" readingOrder="1"/>
    </xf>
    <xf numFmtId="0" fontId="2" fillId="0" borderId="0" xfId="2" applyFill="1" applyAlignment="1" applyProtection="1">
      <alignment vertical="center" wrapText="1"/>
    </xf>
    <xf numFmtId="0" fontId="2" fillId="0" borderId="0" xfId="2" applyFill="1" applyAlignment="1" applyProtection="1">
      <alignment wrapText="1"/>
    </xf>
    <xf numFmtId="0" fontId="26" fillId="0" borderId="0" xfId="2" applyFont="1" applyFill="1" applyBorder="1" applyAlignment="1" applyProtection="1">
      <alignment wrapText="1"/>
    </xf>
    <xf numFmtId="0" fontId="25" fillId="0" borderId="0" xfId="2" applyFont="1" applyFill="1" applyBorder="1" applyAlignment="1" applyProtection="1">
      <alignment wrapText="1"/>
    </xf>
    <xf numFmtId="0" fontId="2" fillId="0" borderId="0" xfId="2" applyFont="1" applyBorder="1" applyAlignment="1" applyProtection="1">
      <alignment vertical="center"/>
    </xf>
    <xf numFmtId="0" fontId="2" fillId="0" borderId="0" xfId="2" applyFont="1" applyBorder="1" applyAlignment="1" applyProtection="1"/>
    <xf numFmtId="0" fontId="2" fillId="0" borderId="0" xfId="2" applyFont="1" applyBorder="1" applyAlignment="1" applyProtection="1">
      <alignment wrapText="1"/>
    </xf>
    <xf numFmtId="0" fontId="2" fillId="0" borderId="0" xfId="2" applyBorder="1" applyAlignment="1" applyProtection="1">
      <alignment vertical="top" wrapText="1"/>
    </xf>
    <xf numFmtId="0" fontId="26" fillId="7" borderId="0" xfId="2" applyFont="1" applyFill="1" applyAlignment="1" applyProtection="1"/>
    <xf numFmtId="0" fontId="26" fillId="7" borderId="0" xfId="2" applyFont="1" applyFill="1" applyAlignment="1" applyProtection="1">
      <alignment wrapText="1"/>
    </xf>
    <xf numFmtId="0" fontId="2" fillId="8" borderId="0" xfId="2" applyFill="1" applyAlignment="1" applyProtection="1"/>
    <xf numFmtId="0" fontId="2" fillId="8" borderId="0" xfId="2" applyFont="1" applyFill="1" applyAlignment="1" applyProtection="1">
      <alignment wrapText="1"/>
    </xf>
    <xf numFmtId="0" fontId="2" fillId="9" borderId="0" xfId="2" applyFill="1" applyAlignment="1" applyProtection="1"/>
    <xf numFmtId="0" fontId="2" fillId="9" borderId="0" xfId="2" applyFill="1" applyBorder="1" applyAlignment="1" applyProtection="1"/>
    <xf numFmtId="0" fontId="2" fillId="9" borderId="0" xfId="2" applyFill="1" applyAlignment="1" applyProtection="1">
      <alignment wrapText="1"/>
    </xf>
    <xf numFmtId="0" fontId="2" fillId="8" borderId="0" xfId="2" applyFont="1" applyFill="1" applyBorder="1" applyAlignment="1" applyProtection="1"/>
    <xf numFmtId="0" fontId="2" fillId="8" borderId="0" xfId="2" applyFill="1" applyAlignment="1" applyProtection="1">
      <alignment wrapText="1"/>
    </xf>
    <xf numFmtId="0" fontId="2" fillId="8" borderId="0" xfId="2" applyFont="1" applyFill="1" applyBorder="1" applyAlignment="1" applyProtection="1">
      <alignment wrapText="1"/>
    </xf>
    <xf numFmtId="0" fontId="27" fillId="9" borderId="0" xfId="2" applyFont="1" applyFill="1" applyBorder="1" applyAlignment="1" applyProtection="1">
      <alignment wrapText="1"/>
    </xf>
    <xf numFmtId="0" fontId="2" fillId="8" borderId="0" xfId="2" applyFill="1" applyAlignment="1" applyProtection="1">
      <alignment horizontal="left" vertical="top"/>
    </xf>
    <xf numFmtId="0" fontId="2" fillId="9" borderId="0" xfId="2" applyFont="1" applyFill="1" applyAlignment="1" applyProtection="1">
      <alignment horizontal="left" vertical="top" wrapText="1"/>
    </xf>
    <xf numFmtId="0" fontId="2" fillId="8" borderId="0" xfId="2" applyFont="1" applyFill="1" applyAlignment="1" applyProtection="1">
      <alignment horizontal="left" vertical="top" wrapText="1"/>
    </xf>
    <xf numFmtId="0" fontId="26" fillId="8" borderId="0" xfId="2" applyFont="1" applyFill="1" applyAlignment="1" applyProtection="1">
      <alignment wrapText="1"/>
    </xf>
    <xf numFmtId="0" fontId="26" fillId="8" borderId="0" xfId="2" applyFont="1" applyFill="1" applyBorder="1" applyAlignment="1" applyProtection="1">
      <alignment wrapText="1"/>
    </xf>
    <xf numFmtId="0" fontId="2" fillId="8" borderId="0" xfId="2" applyFont="1" applyFill="1" applyBorder="1" applyProtection="1"/>
    <xf numFmtId="0" fontId="26" fillId="9" borderId="0" xfId="2" applyFont="1" applyFill="1" applyAlignment="1" applyProtection="1"/>
    <xf numFmtId="0" fontId="26" fillId="9" borderId="0" xfId="2" applyFont="1" applyFill="1" applyAlignment="1" applyProtection="1">
      <alignment wrapText="1"/>
    </xf>
    <xf numFmtId="0" fontId="26" fillId="9" borderId="0" xfId="2" applyFont="1" applyFill="1" applyBorder="1" applyAlignment="1" applyProtection="1">
      <alignment wrapText="1"/>
    </xf>
    <xf numFmtId="0" fontId="2" fillId="9" borderId="0" xfId="2" applyFont="1" applyFill="1" applyBorder="1" applyProtection="1"/>
    <xf numFmtId="2" fontId="2" fillId="9" borderId="0" xfId="2" applyNumberFormat="1" applyFont="1" applyFill="1" applyAlignment="1" applyProtection="1">
      <alignment vertical="top"/>
    </xf>
    <xf numFmtId="0" fontId="26" fillId="8" borderId="0" xfId="2" applyFont="1" applyFill="1" applyAlignment="1" applyProtection="1">
      <alignment horizontal="center" vertical="top"/>
    </xf>
    <xf numFmtId="1" fontId="2" fillId="8" borderId="0" xfId="2" applyNumberFormat="1" applyFont="1" applyFill="1" applyBorder="1" applyAlignment="1" applyProtection="1">
      <alignment horizontal="center"/>
    </xf>
    <xf numFmtId="0" fontId="2" fillId="8" borderId="0" xfId="2" applyFont="1" applyFill="1" applyBorder="1" applyAlignment="1" applyProtection="1">
      <alignment horizontal="center"/>
    </xf>
    <xf numFmtId="1" fontId="26" fillId="8" borderId="0" xfId="2" applyNumberFormat="1" applyFont="1" applyFill="1" applyBorder="1" applyAlignment="1" applyProtection="1">
      <alignment horizontal="center"/>
    </xf>
    <xf numFmtId="0" fontId="26" fillId="9" borderId="0" xfId="2" applyFont="1" applyFill="1" applyBorder="1" applyAlignment="1" applyProtection="1">
      <alignment horizontal="center" wrapText="1"/>
    </xf>
    <xf numFmtId="1" fontId="2" fillId="9" borderId="0" xfId="2" applyNumberFormat="1" applyFont="1" applyFill="1" applyBorder="1" applyAlignment="1" applyProtection="1">
      <alignment horizontal="center"/>
    </xf>
    <xf numFmtId="0" fontId="2" fillId="9" borderId="0" xfId="2" applyFont="1" applyFill="1" applyBorder="1" applyAlignment="1" applyProtection="1">
      <alignment horizontal="center"/>
    </xf>
    <xf numFmtId="0" fontId="26" fillId="8" borderId="0" xfId="2" applyFont="1" applyFill="1" applyAlignment="1" applyProtection="1">
      <alignment horizontal="center" wrapText="1"/>
    </xf>
    <xf numFmtId="0" fontId="11" fillId="5" borderId="0" xfId="2" applyFont="1" applyFill="1" applyBorder="1" applyAlignment="1" applyProtection="1">
      <alignment vertical="center" wrapText="1"/>
    </xf>
    <xf numFmtId="0" fontId="25" fillId="0" borderId="0" xfId="2" applyFont="1" applyBorder="1" applyAlignment="1" applyProtection="1">
      <alignment vertical="center" wrapText="1"/>
    </xf>
    <xf numFmtId="164" fontId="19" fillId="4" borderId="4" xfId="2" applyNumberFormat="1" applyFont="1" applyFill="1" applyBorder="1" applyAlignment="1" applyProtection="1">
      <alignment vertical="center"/>
      <protection locked="0"/>
    </xf>
    <xf numFmtId="166" fontId="19" fillId="4" borderId="5" xfId="2" applyNumberFormat="1" applyFont="1" applyFill="1" applyBorder="1" applyAlignment="1" applyProtection="1">
      <alignment vertical="center" wrapText="1"/>
      <protection locked="0"/>
    </xf>
    <xf numFmtId="0" fontId="19" fillId="4" borderId="5" xfId="2" applyFont="1" applyFill="1" applyBorder="1" applyAlignment="1" applyProtection="1">
      <alignment vertical="center" wrapText="1"/>
      <protection locked="0"/>
    </xf>
    <xf numFmtId="0" fontId="19" fillId="4" borderId="6" xfId="2" applyFont="1" applyFill="1" applyBorder="1" applyAlignment="1" applyProtection="1">
      <alignment vertical="center" wrapText="1"/>
      <protection locked="0"/>
    </xf>
    <xf numFmtId="0" fontId="2" fillId="0" borderId="0" xfId="2" applyAlignment="1" applyProtection="1">
      <alignment wrapText="1"/>
      <protection locked="0"/>
    </xf>
    <xf numFmtId="0" fontId="2" fillId="0" borderId="0" xfId="2" applyProtection="1">
      <protection locked="0"/>
    </xf>
    <xf numFmtId="164" fontId="19" fillId="4" borderId="4" xfId="2" applyNumberFormat="1" applyFont="1" applyFill="1" applyBorder="1" applyAlignment="1" applyProtection="1">
      <alignment horizontal="right" vertical="center"/>
      <protection locked="0"/>
    </xf>
    <xf numFmtId="164" fontId="19" fillId="4" borderId="8" xfId="2" applyNumberFormat="1" applyFont="1" applyFill="1" applyBorder="1" applyAlignment="1" applyProtection="1">
      <alignment vertical="center" wrapText="1"/>
      <protection locked="0"/>
    </xf>
    <xf numFmtId="166" fontId="19" fillId="4" borderId="9" xfId="2" applyNumberFormat="1" applyFont="1" applyFill="1" applyBorder="1" applyAlignment="1" applyProtection="1">
      <alignment vertical="center" wrapText="1"/>
      <protection locked="0"/>
    </xf>
    <xf numFmtId="0" fontId="19" fillId="4" borderId="9" xfId="2" applyFont="1" applyFill="1" applyBorder="1" applyAlignment="1" applyProtection="1">
      <alignment vertical="center" wrapText="1"/>
      <protection locked="0"/>
    </xf>
    <xf numFmtId="0" fontId="19" fillId="4" borderId="10" xfId="2" applyFont="1" applyFill="1" applyBorder="1" applyAlignment="1" applyProtection="1">
      <alignment vertical="center" wrapText="1"/>
      <protection locked="0"/>
    </xf>
    <xf numFmtId="0" fontId="31" fillId="0" borderId="0" xfId="2" applyFont="1" applyAlignment="1"/>
    <xf numFmtId="0" fontId="11" fillId="5" borderId="0" xfId="2" applyFont="1" applyFill="1" applyBorder="1" applyAlignment="1" applyProtection="1">
      <alignment vertical="center"/>
    </xf>
    <xf numFmtId="166" fontId="11" fillId="5" borderId="0" xfId="2" applyNumberFormat="1" applyFont="1" applyFill="1" applyBorder="1" applyAlignment="1" applyProtection="1">
      <alignment vertical="center"/>
    </xf>
    <xf numFmtId="0" fontId="32" fillId="5" borderId="0" xfId="2" applyFont="1" applyFill="1" applyBorder="1" applyAlignment="1" applyProtection="1">
      <alignment horizontal="center" vertical="center" wrapText="1"/>
    </xf>
    <xf numFmtId="43" fontId="19" fillId="0" borderId="0" xfId="1" applyFont="1" applyAlignment="1"/>
    <xf numFmtId="43" fontId="19" fillId="0" borderId="0" xfId="1" applyFont="1" applyProtection="1">
      <protection locked="0"/>
    </xf>
    <xf numFmtId="0" fontId="2" fillId="0" borderId="0" xfId="2" applyAlignment="1" applyProtection="1">
      <alignment vertical="center" wrapText="1"/>
    </xf>
    <xf numFmtId="167" fontId="19" fillId="4" borderId="5" xfId="2" applyNumberFormat="1" applyFont="1" applyFill="1" applyBorder="1" applyAlignment="1" applyProtection="1">
      <alignment vertical="center" wrapText="1"/>
      <protection locked="0"/>
    </xf>
    <xf numFmtId="168" fontId="2" fillId="0" borderId="0" xfId="2" applyNumberFormat="1" applyBorder="1" applyAlignment="1" applyProtection="1">
      <alignment wrapText="1"/>
    </xf>
    <xf numFmtId="166" fontId="2" fillId="0" borderId="0" xfId="2" applyNumberFormat="1" applyBorder="1" applyAlignment="1" applyProtection="1">
      <alignment wrapText="1"/>
    </xf>
    <xf numFmtId="0" fontId="9" fillId="5" borderId="0" xfId="2" applyFont="1" applyFill="1" applyBorder="1" applyAlignment="1" applyProtection="1">
      <alignment vertical="center" wrapText="1" readingOrder="1"/>
    </xf>
    <xf numFmtId="166" fontId="9" fillId="5" borderId="0" xfId="2" applyNumberFormat="1" applyFont="1" applyFill="1" applyBorder="1" applyAlignment="1" applyProtection="1">
      <alignment vertical="center"/>
    </xf>
    <xf numFmtId="0" fontId="12" fillId="5" borderId="0" xfId="2" applyFont="1" applyFill="1" applyBorder="1" applyAlignment="1" applyProtection="1"/>
    <xf numFmtId="43" fontId="2" fillId="0" borderId="0" xfId="1" applyFont="1" applyBorder="1" applyAlignment="1" applyProtection="1">
      <alignment wrapText="1"/>
    </xf>
    <xf numFmtId="43" fontId="2" fillId="0" borderId="0" xfId="2" applyNumberFormat="1" applyProtection="1"/>
    <xf numFmtId="0" fontId="26" fillId="0" borderId="0" xfId="2" applyFont="1" applyAlignment="1">
      <alignment vertical="top" wrapText="1"/>
    </xf>
    <xf numFmtId="169" fontId="25" fillId="10" borderId="0" xfId="2" applyNumberFormat="1" applyFont="1" applyFill="1" applyBorder="1" applyAlignment="1">
      <alignment wrapText="1"/>
    </xf>
    <xf numFmtId="168" fontId="31" fillId="0" borderId="0" xfId="2" applyNumberFormat="1" applyFont="1" applyBorder="1" applyAlignment="1" applyProtection="1">
      <alignment wrapText="1"/>
    </xf>
    <xf numFmtId="0" fontId="2" fillId="0" borderId="0" xfId="2" applyBorder="1" applyAlignment="1" applyProtection="1"/>
    <xf numFmtId="0" fontId="2" fillId="0" borderId="0" xfId="2" applyBorder="1" applyAlignment="1" applyProtection="1">
      <alignment vertical="center"/>
    </xf>
    <xf numFmtId="0" fontId="2" fillId="0" borderId="0" xfId="2" applyAlignment="1" applyProtection="1"/>
    <xf numFmtId="0" fontId="2" fillId="0" borderId="0" xfId="2" applyFont="1" applyAlignment="1" applyProtection="1">
      <alignment vertical="center"/>
    </xf>
    <xf numFmtId="0" fontId="19" fillId="0" borderId="0" xfId="2" applyFont="1" applyProtection="1"/>
    <xf numFmtId="4" fontId="19" fillId="0" borderId="0" xfId="2" applyNumberFormat="1" applyFont="1" applyProtection="1"/>
    <xf numFmtId="0" fontId="26" fillId="0" borderId="0" xfId="2" applyFont="1" applyBorder="1" applyAlignment="1">
      <alignment wrapText="1"/>
    </xf>
    <xf numFmtId="0" fontId="2" fillId="0" borderId="0" xfId="2" applyBorder="1" applyAlignment="1">
      <alignment wrapText="1"/>
    </xf>
    <xf numFmtId="0" fontId="2" fillId="0" borderId="0" xfId="2" applyBorder="1" applyAlignment="1">
      <alignment vertical="top"/>
    </xf>
    <xf numFmtId="169" fontId="2" fillId="0" borderId="0" xfId="2" applyNumberFormat="1" applyBorder="1" applyAlignment="1"/>
    <xf numFmtId="0" fontId="2" fillId="0" borderId="0" xfId="2" applyFont="1" applyAlignment="1">
      <alignment vertical="center"/>
    </xf>
    <xf numFmtId="0" fontId="26" fillId="3" borderId="0" xfId="2" applyFont="1" applyFill="1" applyBorder="1" applyAlignment="1">
      <alignment wrapText="1"/>
    </xf>
    <xf numFmtId="170" fontId="33" fillId="0" borderId="0" xfId="5" applyFont="1" applyFill="1" applyAlignment="1">
      <alignment horizontal="left"/>
    </xf>
    <xf numFmtId="0" fontId="2" fillId="0" borderId="7" xfId="2" applyBorder="1" applyAlignment="1">
      <alignment vertical="top"/>
    </xf>
    <xf numFmtId="0" fontId="2" fillId="0" borderId="7" xfId="2" applyBorder="1" applyAlignment="1">
      <alignment vertical="top" wrapText="1"/>
    </xf>
    <xf numFmtId="0" fontId="2" fillId="0" borderId="0" xfId="2" applyFont="1" applyBorder="1" applyProtection="1"/>
    <xf numFmtId="0" fontId="28" fillId="0" borderId="0" xfId="2" applyFont="1" applyFill="1" applyBorder="1" applyAlignment="1" applyProtection="1">
      <alignment wrapText="1"/>
    </xf>
    <xf numFmtId="164" fontId="19" fillId="4" borderId="4" xfId="2" applyNumberFormat="1" applyFont="1" applyFill="1" applyBorder="1" applyAlignment="1" applyProtection="1">
      <alignment vertical="center" wrapText="1"/>
      <protection locked="0"/>
    </xf>
    <xf numFmtId="0" fontId="2" fillId="4" borderId="5" xfId="2" applyFont="1" applyFill="1" applyBorder="1" applyAlignment="1" applyProtection="1">
      <alignment vertical="center" wrapText="1"/>
      <protection locked="0"/>
    </xf>
    <xf numFmtId="0" fontId="2" fillId="4" borderId="6" xfId="2" applyFont="1" applyFill="1" applyBorder="1" applyAlignment="1" applyProtection="1">
      <alignment vertical="center" wrapText="1"/>
      <protection locked="0"/>
    </xf>
    <xf numFmtId="0" fontId="2" fillId="0" borderId="0" xfId="2" applyFont="1" applyBorder="1" applyProtection="1">
      <protection locked="0"/>
    </xf>
    <xf numFmtId="0" fontId="9" fillId="5" borderId="0" xfId="2" applyFont="1" applyFill="1" applyBorder="1" applyAlignment="1" applyProtection="1">
      <alignment vertical="center" readingOrder="1"/>
    </xf>
    <xf numFmtId="166" fontId="9" fillId="5" borderId="0" xfId="2" applyNumberFormat="1" applyFont="1" applyFill="1" applyBorder="1" applyAlignment="1" applyProtection="1">
      <alignment vertical="center" wrapText="1" readingOrder="1"/>
    </xf>
    <xf numFmtId="0" fontId="32" fillId="5" borderId="0" xfId="2" applyFont="1" applyFill="1" applyBorder="1" applyAlignment="1" applyProtection="1">
      <alignment horizontal="center" vertical="center" readingOrder="1"/>
    </xf>
    <xf numFmtId="0" fontId="26" fillId="0" borderId="0" xfId="2" applyFont="1" applyBorder="1" applyAlignment="1" applyProtection="1">
      <alignment wrapText="1"/>
    </xf>
    <xf numFmtId="0" fontId="2" fillId="0" borderId="0" xfId="2" applyBorder="1" applyAlignment="1" applyProtection="1">
      <alignment vertical="center" wrapText="1"/>
    </xf>
    <xf numFmtId="0" fontId="2" fillId="0" borderId="0" xfId="2" applyFont="1" applyBorder="1" applyAlignment="1" applyProtection="1">
      <alignment vertical="center" wrapText="1"/>
    </xf>
    <xf numFmtId="0" fontId="2" fillId="0" borderId="0" xfId="2" applyFont="1" applyAlignment="1" applyProtection="1">
      <alignment horizontal="justify" vertical="center"/>
    </xf>
    <xf numFmtId="0" fontId="2" fillId="0" borderId="0" xfId="2" applyFont="1" applyBorder="1" applyAlignment="1" applyProtection="1">
      <alignment horizontal="justify" vertical="center"/>
    </xf>
    <xf numFmtId="0" fontId="2" fillId="0" borderId="0" xfId="2" applyFont="1" applyProtection="1"/>
    <xf numFmtId="0" fontId="2" fillId="0" borderId="0" xfId="2" applyFont="1" applyProtection="1">
      <protection locked="0"/>
    </xf>
    <xf numFmtId="0" fontId="2" fillId="0" borderId="0" xfId="2" applyAlignment="1"/>
    <xf numFmtId="43" fontId="2" fillId="0" borderId="0" xfId="1" applyFont="1" applyAlignment="1">
      <alignment horizontal="right" wrapText="1"/>
    </xf>
    <xf numFmtId="4" fontId="2" fillId="0" borderId="0" xfId="2" applyNumberFormat="1" applyAlignment="1">
      <alignment horizontal="right"/>
    </xf>
    <xf numFmtId="14" fontId="2" fillId="0" borderId="0" xfId="2" applyNumberFormat="1" applyAlignment="1"/>
    <xf numFmtId="43" fontId="2" fillId="0" borderId="0" xfId="1" applyFont="1" applyAlignment="1">
      <alignment horizontal="right"/>
    </xf>
    <xf numFmtId="0" fontId="2" fillId="0" borderId="0" xfId="2" applyBorder="1" applyAlignment="1" applyProtection="1">
      <alignment vertical="top"/>
    </xf>
    <xf numFmtId="0" fontId="26" fillId="0" borderId="7" xfId="2" applyFont="1" applyBorder="1" applyAlignment="1">
      <alignment wrapText="1"/>
    </xf>
    <xf numFmtId="0" fontId="2" fillId="0" borderId="7" xfId="2" applyFont="1" applyBorder="1" applyAlignment="1"/>
    <xf numFmtId="0" fontId="2" fillId="0" borderId="0" xfId="2" applyFont="1" applyAlignment="1" applyProtection="1">
      <alignment wrapText="1"/>
    </xf>
    <xf numFmtId="0" fontId="11" fillId="6" borderId="0" xfId="2" applyFont="1" applyFill="1" applyBorder="1" applyAlignment="1" applyProtection="1">
      <alignment vertical="center" wrapText="1"/>
    </xf>
    <xf numFmtId="0" fontId="11" fillId="6" borderId="0" xfId="2" applyFont="1" applyFill="1" applyBorder="1" applyAlignment="1" applyProtection="1">
      <alignment horizontal="left" vertical="center" wrapText="1"/>
    </xf>
    <xf numFmtId="0" fontId="2" fillId="4" borderId="5" xfId="2" applyFont="1" applyFill="1" applyBorder="1" applyAlignment="1" applyProtection="1">
      <alignment horizontal="left" vertical="center" wrapText="1"/>
      <protection locked="0"/>
    </xf>
    <xf numFmtId="0" fontId="19" fillId="4" borderId="5" xfId="2" applyNumberFormat="1" applyFont="1" applyFill="1" applyBorder="1" applyAlignment="1" applyProtection="1">
      <alignment horizontal="left" vertical="center" wrapText="1"/>
      <protection locked="0"/>
    </xf>
    <xf numFmtId="166" fontId="19" fillId="4" borderId="5" xfId="2" applyNumberFormat="1" applyFont="1" applyFill="1" applyBorder="1" applyAlignment="1" applyProtection="1">
      <alignment horizontal="right" vertical="center" wrapText="1"/>
      <protection locked="0"/>
    </xf>
    <xf numFmtId="0" fontId="2" fillId="4" borderId="6" xfId="2" applyFont="1" applyFill="1" applyBorder="1" applyAlignment="1" applyProtection="1">
      <alignment horizontal="left" vertical="center" wrapText="1"/>
      <protection locked="0"/>
    </xf>
    <xf numFmtId="164" fontId="19" fillId="4" borderId="4" xfId="0" applyNumberFormat="1" applyFont="1" applyFill="1" applyBorder="1" applyAlignment="1" applyProtection="1">
      <alignment vertical="center"/>
      <protection locked="0"/>
    </xf>
    <xf numFmtId="0" fontId="0" fillId="4" borderId="5" xfId="0" applyFont="1" applyFill="1" applyBorder="1" applyAlignment="1" applyProtection="1">
      <alignment horizontal="left" vertical="center" wrapText="1"/>
      <protection locked="0"/>
    </xf>
    <xf numFmtId="0" fontId="9" fillId="6" borderId="0" xfId="2" applyFont="1" applyFill="1" applyBorder="1" applyAlignment="1" applyProtection="1">
      <alignment horizontal="left" vertical="center" readingOrder="1"/>
    </xf>
    <xf numFmtId="171" fontId="9" fillId="6" borderId="0" xfId="2" applyNumberFormat="1" applyFont="1" applyFill="1" applyBorder="1" applyAlignment="1" applyProtection="1">
      <alignment horizontal="left" vertical="center" wrapText="1"/>
    </xf>
    <xf numFmtId="1" fontId="9" fillId="6" borderId="0" xfId="2" applyNumberFormat="1" applyFont="1" applyFill="1" applyBorder="1" applyAlignment="1" applyProtection="1">
      <alignment horizontal="center" vertical="center" wrapText="1"/>
    </xf>
    <xf numFmtId="171" fontId="32" fillId="6" borderId="0" xfId="2" applyNumberFormat="1" applyFont="1" applyFill="1" applyBorder="1" applyAlignment="1" applyProtection="1">
      <alignment horizontal="center" vertical="center" wrapText="1"/>
    </xf>
    <xf numFmtId="0" fontId="36" fillId="0" borderId="0" xfId="2" applyFont="1" applyBorder="1" applyProtection="1"/>
    <xf numFmtId="171" fontId="9" fillId="11" borderId="0" xfId="2" applyNumberFormat="1" applyFont="1" applyFill="1" applyBorder="1" applyAlignment="1" applyProtection="1">
      <alignment horizontal="left" vertical="center" wrapText="1"/>
    </xf>
    <xf numFmtId="1" fontId="9" fillId="11" borderId="0" xfId="2" applyNumberFormat="1" applyFont="1" applyFill="1" applyBorder="1" applyAlignment="1" applyProtection="1">
      <alignment horizontal="center" vertical="center" wrapText="1"/>
    </xf>
    <xf numFmtId="0" fontId="37" fillId="0" borderId="0" xfId="2" applyFont="1" applyBorder="1" applyProtection="1"/>
    <xf numFmtId="171" fontId="38" fillId="0" borderId="0" xfId="2" applyNumberFormat="1" applyFont="1" applyFill="1" applyBorder="1" applyAlignment="1" applyProtection="1">
      <alignment vertical="center" wrapText="1"/>
    </xf>
    <xf numFmtId="0" fontId="9" fillId="0" borderId="0" xfId="2" applyFont="1" applyFill="1" applyBorder="1" applyAlignment="1" applyProtection="1">
      <alignment horizontal="center" vertical="center" wrapText="1"/>
    </xf>
    <xf numFmtId="0" fontId="26" fillId="0" borderId="0" xfId="2" applyFont="1" applyBorder="1" applyProtection="1"/>
    <xf numFmtId="0" fontId="2" fillId="0" borderId="0" xfId="2" applyFont="1" applyFill="1" applyBorder="1" applyAlignment="1" applyProtection="1">
      <alignment vertical="center"/>
    </xf>
    <xf numFmtId="0" fontId="2" fillId="0" borderId="0" xfId="2" applyFont="1" applyFill="1" applyBorder="1" applyAlignment="1" applyProtection="1">
      <alignment wrapText="1"/>
    </xf>
    <xf numFmtId="0" fontId="18" fillId="4" borderId="2" xfId="2" applyFont="1" applyFill="1" applyBorder="1" applyAlignment="1" applyProtection="1">
      <alignment horizontal="left" vertical="center" wrapText="1" readingOrder="1"/>
      <protection locked="0"/>
    </xf>
    <xf numFmtId="0" fontId="18" fillId="4" borderId="2" xfId="2" applyFont="1" applyFill="1" applyBorder="1" applyAlignment="1" applyProtection="1">
      <alignment horizontal="center" vertical="center" wrapText="1" readingOrder="1"/>
      <protection locked="0"/>
    </xf>
    <xf numFmtId="0" fontId="19" fillId="0" borderId="0" xfId="2" applyFont="1" applyFill="1" applyBorder="1" applyAlignment="1" applyProtection="1">
      <alignment horizontal="center" vertical="center" wrapText="1" readingOrder="1"/>
    </xf>
    <xf numFmtId="0" fontId="16" fillId="2" borderId="0" xfId="2" applyFont="1" applyFill="1" applyBorder="1" applyAlignment="1" applyProtection="1">
      <alignment horizontal="center" vertical="center"/>
    </xf>
    <xf numFmtId="0" fontId="17" fillId="4" borderId="2" xfId="2" applyFont="1" applyFill="1" applyBorder="1" applyAlignment="1" applyProtection="1">
      <alignment horizontal="left" vertical="center" wrapText="1" readingOrder="1"/>
      <protection locked="0"/>
    </xf>
    <xf numFmtId="164" fontId="18" fillId="4" borderId="2" xfId="2" applyNumberFormat="1" applyFont="1" applyFill="1" applyBorder="1" applyAlignment="1" applyProtection="1">
      <alignment horizontal="left" vertical="center" wrapText="1" readingOrder="1"/>
      <protection locked="0"/>
    </xf>
    <xf numFmtId="0" fontId="17" fillId="0" borderId="3" xfId="2" applyFont="1" applyBorder="1" applyAlignment="1" applyProtection="1">
      <alignment horizontal="left" vertical="center"/>
    </xf>
    <xf numFmtId="0" fontId="32" fillId="5" borderId="0" xfId="2" applyFont="1" applyFill="1" applyBorder="1" applyAlignment="1" applyProtection="1">
      <alignment horizontal="center" vertical="center" wrapText="1"/>
    </xf>
    <xf numFmtId="0" fontId="3" fillId="5" borderId="0" xfId="2" applyFont="1" applyFill="1" applyBorder="1" applyAlignment="1" applyProtection="1">
      <alignment horizontal="center" vertical="center" wrapText="1" readingOrder="1"/>
    </xf>
    <xf numFmtId="0" fontId="28" fillId="0" borderId="7" xfId="2" applyFont="1" applyFill="1" applyBorder="1" applyAlignment="1" applyProtection="1">
      <alignment horizontal="center" vertical="center" wrapText="1" readingOrder="1"/>
    </xf>
    <xf numFmtId="0" fontId="28" fillId="0" borderId="0" xfId="2" applyFont="1" applyFill="1" applyBorder="1" applyAlignment="1" applyProtection="1">
      <alignment horizontal="center" vertical="center" wrapText="1" readingOrder="1"/>
    </xf>
    <xf numFmtId="0" fontId="29" fillId="0" borderId="7" xfId="2" applyFont="1" applyFill="1" applyBorder="1" applyAlignment="1" applyProtection="1">
      <alignment horizontal="center" vertical="center" wrapText="1" readingOrder="1"/>
    </xf>
    <xf numFmtId="0" fontId="29" fillId="0" borderId="0" xfId="2" applyFont="1" applyFill="1" applyBorder="1" applyAlignment="1" applyProtection="1">
      <alignment horizontal="center" vertical="center" wrapText="1" readingOrder="1"/>
    </xf>
    <xf numFmtId="0" fontId="11" fillId="5" borderId="0" xfId="2" applyFont="1" applyFill="1" applyBorder="1" applyAlignment="1" applyProtection="1">
      <alignment horizontal="center" vertical="center" wrapText="1" readingOrder="1"/>
    </xf>
    <xf numFmtId="164" fontId="17" fillId="0" borderId="2" xfId="2" applyNumberFormat="1" applyFont="1" applyBorder="1" applyAlignment="1" applyProtection="1">
      <alignment horizontal="left" vertical="center" wrapText="1" readingOrder="1"/>
    </xf>
    <xf numFmtId="0" fontId="28" fillId="0" borderId="0" xfId="2" applyFont="1" applyFill="1" applyBorder="1" applyAlignment="1" applyProtection="1">
      <alignment horizontal="center" vertical="center" wrapText="1"/>
    </xf>
    <xf numFmtId="0" fontId="17" fillId="0" borderId="0" xfId="2" applyFont="1" applyBorder="1" applyAlignment="1" applyProtection="1">
      <alignment horizontal="center" vertical="center" wrapText="1"/>
    </xf>
    <xf numFmtId="0" fontId="29" fillId="0" borderId="0" xfId="2" applyFont="1" applyFill="1" applyBorder="1" applyAlignment="1" applyProtection="1">
      <alignment horizontal="center" vertical="center" wrapText="1"/>
    </xf>
    <xf numFmtId="0" fontId="27" fillId="0" borderId="0" xfId="2" applyFont="1" applyFill="1" applyBorder="1" applyAlignment="1" applyProtection="1">
      <alignment horizontal="center" vertical="center" wrapText="1"/>
    </xf>
    <xf numFmtId="0" fontId="34" fillId="0" borderId="0" xfId="2" applyFont="1" applyBorder="1" applyAlignment="1" applyProtection="1">
      <alignment horizontal="center" vertical="center" wrapText="1"/>
    </xf>
    <xf numFmtId="0" fontId="34" fillId="0" borderId="0" xfId="2" applyFont="1" applyBorder="1" applyAlignment="1" applyProtection="1">
      <alignment horizontal="center" vertical="center"/>
    </xf>
    <xf numFmtId="0" fontId="32" fillId="6" borderId="0" xfId="2" applyFont="1" applyFill="1" applyBorder="1" applyAlignment="1" applyProtection="1">
      <alignment horizontal="center" vertical="center" wrapText="1"/>
    </xf>
  </cellXfs>
  <cellStyles count="6">
    <cellStyle name="Comma" xfId="1" builtinId="3"/>
    <cellStyle name="Comma 2" xfId="5"/>
    <cellStyle name="Currency 2" xfId="4"/>
    <cellStyle name="Hyperlink" xfId="3" builtinId="8"/>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PRNF1\Public\NHQ\Finance\Common\Temp\Purchase%20Card\Journals\200205_CEONSC.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PVW-CORE-FILE7\Public1\NHQ\Finance\FinancialAccounting\Other_Reporting\CE%20expense%20reporting\2018-19\CE%20Expense%20Disclosure_July%20-%20December%202018.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PVW-CORE-FILE7\Public1\NHQ\Finance\FinancialAccounting\Other_Reporting\CE%20expense%20reporting\2018-19\CE%20Expense%20Disclosure_January%20-%20June%20201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P:\Finance\FinancialAccounting\Other_Reporting\CE%20expense%20reporting\2018-19\CE%20Expense%20Disclosure_July%20-%20December%202018_for%20submission)20190122.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P:\Finance\FinancialAccounting\Other_Reporting\CE%20expense%20reporting\2018-19\CE%20Expense%20Disclosure_July%20-%20December%20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port_YTD0328"/>
      <sheetName val="Export_YTD0328_Rem"/>
      <sheetName val="YTD0328"/>
      <sheetName val="YTD0328_Rem"/>
      <sheetName val="AP_YTD0328"/>
      <sheetName val="YTD0328_T"/>
      <sheetName val="Upload_YTDMar_T"/>
      <sheetName val="YTD_0328_R"/>
      <sheetName val="Upload_YTDMar_R"/>
      <sheetName val="Export_0329_0429"/>
      <sheetName val="0329_0429_3May"/>
      <sheetName val="AP_0329_0429_3May"/>
      <sheetName val="0329_0429_T"/>
      <sheetName val="Upload_Apr_T"/>
      <sheetName val="0329_0429_R"/>
      <sheetName val="Upload_Apr_R"/>
      <sheetName val="Export_0329_0429_21May"/>
      <sheetName val="0329_0429_Rem"/>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uidance for agencies"/>
      <sheetName val="Summary and sign-off"/>
      <sheetName val="Travel"/>
      <sheetName val="Hospitality"/>
      <sheetName val="All other expenses"/>
      <sheetName val="Gifts and benefits"/>
      <sheetName val="Pre-Summary"/>
      <sheetName val="Rhys' Travel Schedule"/>
      <sheetName val="Data from JAN-JUN18"/>
      <sheetName val="RhysLeaseCar"/>
      <sheetName val="LeaseGL3120&amp;3105 to NOV"/>
      <sheetName val="Orbit Travel DEC"/>
      <sheetName val="PCard DEC"/>
      <sheetName val="GL DEC"/>
      <sheetName val="Orbit Travel NOV"/>
      <sheetName val="PCard NOV"/>
      <sheetName val="NOV GL"/>
      <sheetName val="PCard OCT"/>
      <sheetName val="Orbit Travel OCT"/>
      <sheetName val="OCT GL"/>
      <sheetName val="PCard SEP"/>
      <sheetName val="Orbit Travel SEP"/>
      <sheetName val="SEP GL BU5010"/>
      <sheetName val="PCard AUG"/>
      <sheetName val="Orbit Travel AUG"/>
      <sheetName val="AUG GL BU5010"/>
      <sheetName val="PCard JUL"/>
      <sheetName val="Orbit Travel JUL"/>
      <sheetName val="JUL GL BU5010"/>
      <sheetName val="GL Codes_Mapped"/>
    </sheetNames>
    <sheetDataSet>
      <sheetData sheetId="0"/>
      <sheetData sheetId="1">
        <row r="47">
          <cell r="A47" t="str">
            <v>Check - there are no hidden rows with data</v>
          </cell>
        </row>
        <row r="48">
          <cell r="A48" t="str">
            <v>Error - this total includes data from 'hidden' rows</v>
          </cell>
        </row>
        <row r="49">
          <cell r="A49" t="str">
            <v>Check - each entry provides sufficient information</v>
          </cell>
        </row>
        <row r="50">
          <cell r="A50" t="str">
            <v>Not all lines have an entry for "Cost in NZ$" and "Type of expense"</v>
          </cell>
        </row>
        <row r="51">
          <cell r="A51" t="str">
            <v>Not all lines have an entry for "Description", "Was the gift accepted?" and "Estimated value in NZ$"</v>
          </cell>
        </row>
        <row r="53">
          <cell r="F53" t="b">
            <v>0</v>
          </cell>
        </row>
        <row r="54">
          <cell r="F54" t="b">
            <v>1</v>
          </cell>
        </row>
        <row r="55">
          <cell r="F55" t="b">
            <v>1</v>
          </cell>
        </row>
        <row r="56">
          <cell r="F56" t="b">
            <v>1</v>
          </cell>
        </row>
        <row r="57">
          <cell r="F57" t="b">
            <v>1</v>
          </cell>
        </row>
        <row r="58">
          <cell r="F58" t="b">
            <v>1</v>
          </cell>
        </row>
        <row r="59">
          <cell r="F59" t="b">
            <v>1</v>
          </cell>
        </row>
      </sheetData>
      <sheetData sheetId="2">
        <row r="6">
          <cell r="B6" t="str">
            <v>Figures include GST (where applicable)</v>
          </cell>
        </row>
      </sheetData>
      <sheetData sheetId="3">
        <row r="6">
          <cell r="B6" t="str">
            <v>Figures include GST (where applicable)</v>
          </cell>
        </row>
      </sheetData>
      <sheetData sheetId="4">
        <row r="6">
          <cell r="B6" t="str">
            <v>Figures include GST (where applicable)</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uidance for agencies"/>
      <sheetName val="Summary and sign-off"/>
      <sheetName val="Travel"/>
      <sheetName val="Hospitality"/>
      <sheetName val="All other expenses"/>
      <sheetName val="Gifts and benefits"/>
      <sheetName val="To disclose in July19"/>
      <sheetName val="JUN 19 Petrol from JUL GL"/>
      <sheetName val="Data from JUL-DEC18"/>
      <sheetName val="Rhys' Travel Schedule"/>
      <sheetName val="JUN PCARD"/>
      <sheetName val="JUN ORBIT"/>
      <sheetName val="JUN GL BU5010"/>
      <sheetName val="MAY PCARD"/>
      <sheetName val="MAY ORBIT"/>
      <sheetName val="MAY GL BU5010"/>
      <sheetName val="APR PCARD"/>
      <sheetName val="APR ORBIT"/>
      <sheetName val="APR GL BU5010"/>
      <sheetName val="MAR PCARD"/>
      <sheetName val="MAR ORBIT"/>
      <sheetName val="MAR GL BU5010"/>
      <sheetName val="FEB PCARD"/>
      <sheetName val="FEB ORBIT"/>
      <sheetName val="FEB LeaseGL3105&amp;3120"/>
      <sheetName val="FEB GL BU5010"/>
      <sheetName val="JAN PCARD"/>
      <sheetName val="JAN ORBIT"/>
      <sheetName val="JAN LeaseGL3105&amp;3120"/>
      <sheetName val="Jan GL BU5010"/>
      <sheetName val="GL Codes_Mapped"/>
    </sheetNames>
    <sheetDataSet>
      <sheetData sheetId="0"/>
      <sheetData sheetId="1"/>
      <sheetData sheetId="2"/>
      <sheetData sheetId="3"/>
      <sheetData sheetId="4"/>
      <sheetData sheetId="5"/>
      <sheetData sheetId="6">
        <row r="7">
          <cell r="D7">
            <v>1354.88</v>
          </cell>
        </row>
      </sheetData>
      <sheetData sheetId="7"/>
      <sheetData sheetId="8"/>
      <sheetData sheetId="9"/>
      <sheetData sheetId="10">
        <row r="1">
          <cell r="AC1">
            <v>404.22</v>
          </cell>
        </row>
      </sheetData>
      <sheetData sheetId="11">
        <row r="2">
          <cell r="AT2">
            <v>3092.23</v>
          </cell>
        </row>
      </sheetData>
      <sheetData sheetId="12">
        <row r="2">
          <cell r="Z2">
            <v>1206.2235000000001</v>
          </cell>
        </row>
      </sheetData>
      <sheetData sheetId="13">
        <row r="1">
          <cell r="AC1">
            <v>1035.3399999999999</v>
          </cell>
        </row>
      </sheetData>
      <sheetData sheetId="14">
        <row r="2">
          <cell r="AR2">
            <v>3586.4600000000009</v>
          </cell>
        </row>
      </sheetData>
      <sheetData sheetId="15">
        <row r="2">
          <cell r="W2">
            <v>1808.1335000000001</v>
          </cell>
        </row>
      </sheetData>
      <sheetData sheetId="16">
        <row r="1">
          <cell r="AC1">
            <v>336.9</v>
          </cell>
        </row>
      </sheetData>
      <sheetData sheetId="17">
        <row r="2">
          <cell r="AT2">
            <v>382.96</v>
          </cell>
        </row>
      </sheetData>
      <sheetData sheetId="18">
        <row r="13">
          <cell r="V13">
            <v>1202.3135</v>
          </cell>
        </row>
      </sheetData>
      <sheetData sheetId="19">
        <row r="1">
          <cell r="AC1">
            <v>1215.3000000000002</v>
          </cell>
        </row>
      </sheetData>
      <sheetData sheetId="20">
        <row r="1">
          <cell r="AM1">
            <v>2150.67</v>
          </cell>
        </row>
      </sheetData>
      <sheetData sheetId="21">
        <row r="2">
          <cell r="Z2">
            <v>1067.4069999999999</v>
          </cell>
        </row>
      </sheetData>
      <sheetData sheetId="22">
        <row r="1">
          <cell r="AC1">
            <v>171.1</v>
          </cell>
        </row>
      </sheetData>
      <sheetData sheetId="23">
        <row r="1">
          <cell r="AT1">
            <v>3878.0299999999997</v>
          </cell>
        </row>
      </sheetData>
      <sheetData sheetId="24">
        <row r="2">
          <cell r="P2">
            <v>1073.778</v>
          </cell>
        </row>
      </sheetData>
      <sheetData sheetId="25">
        <row r="2">
          <cell r="Z2">
            <v>80.534500000000008</v>
          </cell>
        </row>
      </sheetData>
      <sheetData sheetId="26">
        <row r="1">
          <cell r="AC1">
            <v>1854.2</v>
          </cell>
        </row>
      </sheetData>
      <sheetData sheetId="27">
        <row r="1">
          <cell r="AT1">
            <v>1798.28</v>
          </cell>
        </row>
      </sheetData>
      <sheetData sheetId="28">
        <row r="2">
          <cell r="Z2">
            <v>1024.0059999999999</v>
          </cell>
        </row>
      </sheetData>
      <sheetData sheetId="29">
        <row r="2">
          <cell r="Z2">
            <v>197.54699999999997</v>
          </cell>
        </row>
      </sheetData>
      <sheetData sheetId="30"/>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uidance for agencies"/>
      <sheetName val="Summary and sign-off"/>
      <sheetName val="Travel"/>
      <sheetName val="Hospitality"/>
      <sheetName val="All other expenses"/>
      <sheetName val="Gifts and benefits"/>
    </sheetNames>
    <sheetDataSet>
      <sheetData sheetId="0"/>
      <sheetData sheetId="1"/>
      <sheetData sheetId="2"/>
      <sheetData sheetId="3"/>
      <sheetData sheetId="4"/>
      <sheetData sheetId="5"/>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uidance for agencies"/>
      <sheetName val="Summary and sign-off"/>
      <sheetName val="Travel"/>
      <sheetName val="Hospitality"/>
      <sheetName val="All other expenses"/>
      <sheetName val="Gifts and benefits"/>
      <sheetName val="Pre-Summary"/>
      <sheetName val="Rhys' Travel Schedule"/>
      <sheetName val="Data from JAN-JUN18"/>
      <sheetName val="RhysLeaseCar"/>
      <sheetName val="LeaseGL3120&amp;3105 to NOV"/>
      <sheetName val="Orbit Travel DEC"/>
      <sheetName val="PCard DEC"/>
      <sheetName val="GL DEC"/>
      <sheetName val="Orbit Travel NOV"/>
      <sheetName val="PCard NOV"/>
      <sheetName val="NOV GL"/>
      <sheetName val="PCard OCT"/>
      <sheetName val="Orbit Travel OCT"/>
      <sheetName val="OCT GL"/>
      <sheetName val="PCard SEP"/>
      <sheetName val="Orbit Travel SEP"/>
      <sheetName val="SEP GL BU5010"/>
      <sheetName val="PCard AUG"/>
      <sheetName val="Orbit Travel AUG"/>
      <sheetName val="AUG GL BU5010"/>
      <sheetName val="PCard JUL"/>
      <sheetName val="Orbit Travel JUL"/>
      <sheetName val="JUL GL BU5010"/>
      <sheetName val="GL Codes_Mapped"/>
    </sheetNames>
    <sheetDataSet>
      <sheetData sheetId="0"/>
      <sheetData sheetId="1">
        <row r="47">
          <cell r="A47" t="str">
            <v>Check - there are no hidden rows with data</v>
          </cell>
        </row>
      </sheetData>
      <sheetData sheetId="2">
        <row r="6">
          <cell r="B6" t="str">
            <v>Figures include GST (where applicable)</v>
          </cell>
        </row>
      </sheetData>
      <sheetData sheetId="3">
        <row r="6">
          <cell r="B6" t="str">
            <v>Figures include GST (where applicable)</v>
          </cell>
        </row>
      </sheetData>
      <sheetData sheetId="4">
        <row r="6">
          <cell r="B6" t="str">
            <v>Figures include GST (where applicable)</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data.govt.nz/toolkit/how-do-i-add-or-update-our-chief-executive-expenses/" TargetMode="External"/><Relationship Id="rId3" Type="http://schemas.openxmlformats.org/officeDocument/2006/relationships/hyperlink" Target="mailto:ceexpenses@ssc.govt.nz" TargetMode="External"/><Relationship Id="rId7" Type="http://schemas.openxmlformats.org/officeDocument/2006/relationships/hyperlink" Target="http://www.ssc.govt.nz/sites/all/files/ce-expense-disclosures-guide-agency-staff-2017.docx" TargetMode="External"/><Relationship Id="rId2" Type="http://schemas.openxmlformats.org/officeDocument/2006/relationships/hyperlink" Target="http://www.ssc.govt.nz/ce-expenses-disclosure" TargetMode="External"/><Relationship Id="rId1" Type="http://schemas.openxmlformats.org/officeDocument/2006/relationships/hyperlink" Target="https://www.data.govt.nz/toolkit/how-do-i-add-or-update-our-chief-executive-expenses/" TargetMode="External"/><Relationship Id="rId6" Type="http://schemas.openxmlformats.org/officeDocument/2006/relationships/hyperlink" Target="http://www.ssc.govt.nz/sites/all/files/ce-expense-disclosures-guide-agency-staff-2017.docx" TargetMode="External"/><Relationship Id="rId11" Type="http://schemas.openxmlformats.org/officeDocument/2006/relationships/comments" Target="../comments1.xml"/><Relationship Id="rId5" Type="http://schemas.openxmlformats.org/officeDocument/2006/relationships/hyperlink" Target="http://www.ssc.govt.nz/ce-expenses-disclosure" TargetMode="External"/><Relationship Id="rId10" Type="http://schemas.openxmlformats.org/officeDocument/2006/relationships/vmlDrawing" Target="../drawings/vmlDrawing1.vml"/><Relationship Id="rId4" Type="http://schemas.openxmlformats.org/officeDocument/2006/relationships/hyperlink" Target="mailto:info@data.govt.nz" TargetMode="External"/><Relationship Id="rId9"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A1:B61"/>
  <sheetViews>
    <sheetView topLeftCell="A34" zoomScale="85" zoomScaleNormal="85" workbookViewId="0">
      <selection activeCell="G10" sqref="G10:G11"/>
    </sheetView>
  </sheetViews>
  <sheetFormatPr defaultColWidth="0" defaultRowHeight="14.25" customHeight="1" zeroHeight="1" x14ac:dyDescent="0.2"/>
  <cols>
    <col min="1" max="1" width="219.28515625" style="5" customWidth="1"/>
    <col min="2" max="2" width="33.28515625" style="2" customWidth="1"/>
    <col min="3" max="16384" width="8.7109375" style="3" hidden="1"/>
  </cols>
  <sheetData>
    <row r="1" spans="1:2" ht="23.25" customHeight="1" x14ac:dyDescent="0.2">
      <c r="A1" s="1" t="s">
        <v>0</v>
      </c>
    </row>
    <row r="2" spans="1:2" ht="33" customHeight="1" x14ac:dyDescent="0.2">
      <c r="A2" s="4" t="s">
        <v>1</v>
      </c>
    </row>
    <row r="3" spans="1:2" ht="17.25" customHeight="1" x14ac:dyDescent="0.2"/>
    <row r="4" spans="1:2" ht="23.25" customHeight="1" x14ac:dyDescent="0.2">
      <c r="A4" s="6" t="s">
        <v>2</v>
      </c>
    </row>
    <row r="5" spans="1:2" ht="17.25" customHeight="1" x14ac:dyDescent="0.2"/>
    <row r="6" spans="1:2" ht="23.25" customHeight="1" x14ac:dyDescent="0.2">
      <c r="A6" s="7" t="s">
        <v>3</v>
      </c>
    </row>
    <row r="7" spans="1:2" ht="17.25" customHeight="1" x14ac:dyDescent="0.2">
      <c r="A7" s="8" t="s">
        <v>4</v>
      </c>
    </row>
    <row r="8" spans="1:2" ht="17.25" customHeight="1" x14ac:dyDescent="0.2">
      <c r="A8" s="9" t="s">
        <v>5</v>
      </c>
    </row>
    <row r="9" spans="1:2" ht="17.25" customHeight="1" x14ac:dyDescent="0.2">
      <c r="A9" s="9"/>
    </row>
    <row r="10" spans="1:2" ht="23.25" customHeight="1" x14ac:dyDescent="0.2">
      <c r="A10" s="7" t="s">
        <v>6</v>
      </c>
      <c r="B10" s="10" t="s">
        <v>7</v>
      </c>
    </row>
    <row r="11" spans="1:2" ht="17.25" customHeight="1" x14ac:dyDescent="0.2">
      <c r="A11" s="11" t="s">
        <v>8</v>
      </c>
    </row>
    <row r="12" spans="1:2" ht="17.25" customHeight="1" x14ac:dyDescent="0.2">
      <c r="A12" s="9" t="s">
        <v>9</v>
      </c>
    </row>
    <row r="13" spans="1:2" ht="17.25" customHeight="1" x14ac:dyDescent="0.2">
      <c r="A13" s="9" t="s">
        <v>10</v>
      </c>
    </row>
    <row r="14" spans="1:2" ht="17.25" customHeight="1" x14ac:dyDescent="0.2">
      <c r="A14" s="12" t="s">
        <v>11</v>
      </c>
    </row>
    <row r="15" spans="1:2" ht="17.25" customHeight="1" x14ac:dyDescent="0.2">
      <c r="A15" s="9" t="s">
        <v>12</v>
      </c>
    </row>
    <row r="16" spans="1:2" ht="17.25" customHeight="1" x14ac:dyDescent="0.2">
      <c r="A16" s="9"/>
    </row>
    <row r="17" spans="1:1" ht="23.25" customHeight="1" x14ac:dyDescent="0.2">
      <c r="A17" s="7" t="s">
        <v>13</v>
      </c>
    </row>
    <row r="18" spans="1:1" ht="17.25" customHeight="1" x14ac:dyDescent="0.2">
      <c r="A18" s="12" t="s">
        <v>14</v>
      </c>
    </row>
    <row r="19" spans="1:1" ht="17.25" customHeight="1" x14ac:dyDescent="0.2">
      <c r="A19" s="12" t="s">
        <v>15</v>
      </c>
    </row>
    <row r="20" spans="1:1" ht="17.25" customHeight="1" x14ac:dyDescent="0.2">
      <c r="A20" s="13" t="s">
        <v>16</v>
      </c>
    </row>
    <row r="21" spans="1:1" ht="17.25" customHeight="1" x14ac:dyDescent="0.2">
      <c r="A21" s="14"/>
    </row>
    <row r="22" spans="1:1" ht="23.25" customHeight="1" x14ac:dyDescent="0.2">
      <c r="A22" s="7" t="s">
        <v>17</v>
      </c>
    </row>
    <row r="23" spans="1:1" ht="17.25" customHeight="1" x14ac:dyDescent="0.2">
      <c r="A23" s="14" t="s">
        <v>18</v>
      </c>
    </row>
    <row r="24" spans="1:1" ht="17.25" customHeight="1" x14ac:dyDescent="0.2">
      <c r="A24" s="14"/>
    </row>
    <row r="25" spans="1:1" ht="23.25" customHeight="1" x14ac:dyDescent="0.2">
      <c r="A25" s="7" t="s">
        <v>19</v>
      </c>
    </row>
    <row r="26" spans="1:1" ht="17.25" customHeight="1" x14ac:dyDescent="0.2">
      <c r="A26" s="15" t="s">
        <v>20</v>
      </c>
    </row>
    <row r="27" spans="1:1" ht="32.25" customHeight="1" x14ac:dyDescent="0.2">
      <c r="A27" s="12" t="s">
        <v>21</v>
      </c>
    </row>
    <row r="28" spans="1:1" ht="17.25" customHeight="1" x14ac:dyDescent="0.2">
      <c r="A28" s="15" t="s">
        <v>22</v>
      </c>
    </row>
    <row r="29" spans="1:1" ht="32.25" customHeight="1" x14ac:dyDescent="0.2">
      <c r="A29" s="12" t="s">
        <v>23</v>
      </c>
    </row>
    <row r="30" spans="1:1" ht="17.25" customHeight="1" x14ac:dyDescent="0.2">
      <c r="A30" s="15" t="s">
        <v>24</v>
      </c>
    </row>
    <row r="31" spans="1:1" ht="17.25" customHeight="1" x14ac:dyDescent="0.2">
      <c r="A31" s="12" t="s">
        <v>25</v>
      </c>
    </row>
    <row r="32" spans="1:1" ht="17.25" customHeight="1" x14ac:dyDescent="0.2">
      <c r="A32" s="15" t="s">
        <v>26</v>
      </c>
    </row>
    <row r="33" spans="1:1" ht="32.25" customHeight="1" x14ac:dyDescent="0.2">
      <c r="A33" s="16" t="s">
        <v>27</v>
      </c>
    </row>
    <row r="34" spans="1:1" ht="32.25" customHeight="1" x14ac:dyDescent="0.2">
      <c r="A34" s="17" t="s">
        <v>28</v>
      </c>
    </row>
    <row r="35" spans="1:1" ht="17.25" customHeight="1" x14ac:dyDescent="0.2">
      <c r="A35" s="15" t="s">
        <v>29</v>
      </c>
    </row>
    <row r="36" spans="1:1" ht="32.25" customHeight="1" x14ac:dyDescent="0.2">
      <c r="A36" s="12" t="s">
        <v>30</v>
      </c>
    </row>
    <row r="37" spans="1:1" ht="32.25" customHeight="1" x14ac:dyDescent="0.2">
      <c r="A37" s="16" t="s">
        <v>31</v>
      </c>
    </row>
    <row r="38" spans="1:1" ht="32.25" customHeight="1" x14ac:dyDescent="0.2">
      <c r="A38" s="12" t="s">
        <v>32</v>
      </c>
    </row>
    <row r="39" spans="1:1" ht="17.25" customHeight="1" x14ac:dyDescent="0.2">
      <c r="A39" s="17"/>
    </row>
    <row r="40" spans="1:1" ht="22.5" customHeight="1" x14ac:dyDescent="0.2">
      <c r="A40" s="7" t="s">
        <v>33</v>
      </c>
    </row>
    <row r="41" spans="1:1" ht="17.25" customHeight="1" x14ac:dyDescent="0.2">
      <c r="A41" s="18" t="s">
        <v>34</v>
      </c>
    </row>
    <row r="42" spans="1:1" ht="17.25" customHeight="1" x14ac:dyDescent="0.2">
      <c r="A42" s="19" t="s">
        <v>35</v>
      </c>
    </row>
    <row r="43" spans="1:1" ht="17.25" customHeight="1" x14ac:dyDescent="0.2">
      <c r="A43" s="20" t="s">
        <v>36</v>
      </c>
    </row>
    <row r="44" spans="1:1" ht="32.25" customHeight="1" x14ac:dyDescent="0.2">
      <c r="A44" s="20" t="s">
        <v>37</v>
      </c>
    </row>
    <row r="45" spans="1:1" ht="32.25" customHeight="1" x14ac:dyDescent="0.2">
      <c r="A45" s="20" t="s">
        <v>38</v>
      </c>
    </row>
    <row r="46" spans="1:1" ht="17.25" customHeight="1" x14ac:dyDescent="0.2">
      <c r="A46" s="21" t="s">
        <v>39</v>
      </c>
    </row>
    <row r="47" spans="1:1" ht="32.25" customHeight="1" x14ac:dyDescent="0.2">
      <c r="A47" s="16" t="s">
        <v>40</v>
      </c>
    </row>
    <row r="48" spans="1:1" ht="32.25" customHeight="1" x14ac:dyDescent="0.2">
      <c r="A48" s="16" t="s">
        <v>41</v>
      </c>
    </row>
    <row r="49" spans="1:1" ht="32.25" customHeight="1" x14ac:dyDescent="0.2">
      <c r="A49" s="20" t="s">
        <v>42</v>
      </c>
    </row>
    <row r="50" spans="1:1" ht="17.25" customHeight="1" x14ac:dyDescent="0.2">
      <c r="A50" s="20" t="s">
        <v>43</v>
      </c>
    </row>
    <row r="51" spans="1:1" ht="17.25" customHeight="1" x14ac:dyDescent="0.2">
      <c r="A51" s="20" t="s">
        <v>44</v>
      </c>
    </row>
    <row r="52" spans="1:1" ht="17.25" customHeight="1" x14ac:dyDescent="0.2">
      <c r="A52" s="20"/>
    </row>
    <row r="53" spans="1:1" ht="22.5" customHeight="1" x14ac:dyDescent="0.2">
      <c r="A53" s="7" t="s">
        <v>45</v>
      </c>
    </row>
    <row r="54" spans="1:1" ht="32.25" customHeight="1" x14ac:dyDescent="0.2">
      <c r="A54" s="4" t="s">
        <v>46</v>
      </c>
    </row>
    <row r="55" spans="1:1" ht="17.25" customHeight="1" x14ac:dyDescent="0.2">
      <c r="A55" s="22" t="s">
        <v>47</v>
      </c>
    </row>
    <row r="56" spans="1:1" ht="17.25" customHeight="1" x14ac:dyDescent="0.2">
      <c r="A56" s="18" t="s">
        <v>48</v>
      </c>
    </row>
    <row r="57" spans="1:1" ht="17.25" customHeight="1" x14ac:dyDescent="0.2">
      <c r="A57" s="13" t="s">
        <v>49</v>
      </c>
    </row>
    <row r="58" spans="1:1" ht="17.25" customHeight="1" x14ac:dyDescent="0.2">
      <c r="A58" s="23" t="s">
        <v>50</v>
      </c>
    </row>
    <row r="59" spans="1:1" x14ac:dyDescent="0.2"/>
    <row r="60" spans="1:1" hidden="1" x14ac:dyDescent="0.2"/>
    <row r="61" spans="1:1" hidden="1" x14ac:dyDescent="0.2">
      <c r="A61" s="24"/>
    </row>
  </sheetData>
  <sheetProtection sheet="1" objects="1" scenarios="1"/>
  <hyperlinks>
    <hyperlink ref="A20" r:id="rId1"/>
    <hyperlink ref="A41" r:id="rId2"/>
    <hyperlink ref="A55" r:id="rId3"/>
    <hyperlink ref="A56" r:id="rId4" display="mailto:info@data.govt.nz"/>
    <hyperlink ref="A58" r:id="rId5" display="http://www.ssc.govt.nz/ce-expenses-disclosure"/>
    <hyperlink ref="A2" r:id="rId6" display="http://www.ssc.govt.nz/sites/all/files/ce-expense-disclosures-guide-agency-staff-2017.docx"/>
    <hyperlink ref="A54" r:id="rId7" display="http://www.ssc.govt.nz/sites/all/files/ce-expense-disclosures-guide-agency-staff-2017.docx"/>
    <hyperlink ref="A57" r:id="rId8" display="They are posted on agency websites and linked to www.data.govt.nz. See: https://www.data.govt.nz/toolkit/how-do-i-add-or-update-our-chief-executive-expenses/"/>
  </hyperlinks>
  <pageMargins left="0.70866141732283472" right="0.70866141732283472" top="0.74803149606299213" bottom="0.74803149606299213" header="0.31496062992125984" footer="0.31496062992125984"/>
  <pageSetup paperSize="8" orientation="landscape" r:id="rId9"/>
  <headerFooter>
    <oddFooter>&amp;LCE Expense Disclosure Workbook 2018&amp;RWorksheet - Guidance</oddFooter>
  </headerFooter>
  <legacyDrawing r:id="rId1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pageSetUpPr fitToPage="1"/>
  </sheetPr>
  <dimension ref="A1:K76"/>
  <sheetViews>
    <sheetView tabSelected="1" zoomScaleNormal="100" workbookViewId="0">
      <selection activeCell="G9" sqref="G9"/>
    </sheetView>
  </sheetViews>
  <sheetFormatPr defaultColWidth="0" defaultRowHeight="12.75" customHeight="1" zeroHeight="1" x14ac:dyDescent="0.2"/>
  <cols>
    <col min="1" max="1" width="35.7109375" style="3" customWidth="1"/>
    <col min="2" max="2" width="21.5703125" style="3" customWidth="1"/>
    <col min="3" max="3" width="33.5703125" style="3" customWidth="1"/>
    <col min="4" max="4" width="4.5703125" style="3" customWidth="1"/>
    <col min="5" max="5" width="29" style="3" customWidth="1"/>
    <col min="6" max="6" width="19" style="3" customWidth="1"/>
    <col min="7" max="7" width="42" style="3" customWidth="1"/>
    <col min="8" max="11" width="9.140625" style="3" hidden="1" customWidth="1"/>
    <col min="12" max="16384" width="9.140625" style="3" hidden="1"/>
  </cols>
  <sheetData>
    <row r="1" spans="1:11" ht="26.25" customHeight="1" x14ac:dyDescent="0.2">
      <c r="A1" s="188" t="s">
        <v>51</v>
      </c>
      <c r="B1" s="188"/>
      <c r="C1" s="188"/>
      <c r="D1" s="188"/>
      <c r="E1" s="188"/>
      <c r="F1" s="188"/>
      <c r="G1" s="25"/>
      <c r="H1" s="25"/>
      <c r="I1" s="25"/>
      <c r="J1" s="25"/>
      <c r="K1" s="25"/>
    </row>
    <row r="2" spans="1:11" ht="21" customHeight="1" x14ac:dyDescent="0.2">
      <c r="A2" s="26" t="s">
        <v>52</v>
      </c>
      <c r="B2" s="189" t="s">
        <v>53</v>
      </c>
      <c r="C2" s="189"/>
      <c r="D2" s="189"/>
      <c r="E2" s="189"/>
      <c r="F2" s="189"/>
      <c r="G2" s="25"/>
      <c r="H2" s="25"/>
      <c r="I2" s="25"/>
      <c r="J2" s="25"/>
      <c r="K2" s="25"/>
    </row>
    <row r="3" spans="1:11" ht="21" customHeight="1" x14ac:dyDescent="0.2">
      <c r="A3" s="26" t="s">
        <v>54</v>
      </c>
      <c r="B3" s="189" t="s">
        <v>55</v>
      </c>
      <c r="C3" s="189"/>
      <c r="D3" s="189"/>
      <c r="E3" s="189"/>
      <c r="F3" s="189"/>
      <c r="G3" s="25"/>
      <c r="H3" s="25"/>
      <c r="I3" s="25"/>
      <c r="J3" s="25"/>
      <c r="K3" s="25"/>
    </row>
    <row r="4" spans="1:11" ht="21" customHeight="1" x14ac:dyDescent="0.2">
      <c r="A4" s="26" t="s">
        <v>56</v>
      </c>
      <c r="B4" s="190">
        <v>43466</v>
      </c>
      <c r="C4" s="190"/>
      <c r="D4" s="190"/>
      <c r="E4" s="190"/>
      <c r="F4" s="190"/>
      <c r="G4" s="25"/>
      <c r="H4" s="25"/>
      <c r="I4" s="25"/>
      <c r="J4" s="25"/>
      <c r="K4" s="25"/>
    </row>
    <row r="5" spans="1:11" ht="21" customHeight="1" x14ac:dyDescent="0.2">
      <c r="A5" s="26" t="s">
        <v>57</v>
      </c>
      <c r="B5" s="190">
        <v>43646</v>
      </c>
      <c r="C5" s="190"/>
      <c r="D5" s="190"/>
      <c r="E5" s="190"/>
      <c r="F5" s="190"/>
      <c r="G5" s="25"/>
      <c r="H5" s="25"/>
      <c r="I5" s="25"/>
      <c r="J5" s="25"/>
      <c r="K5" s="25"/>
    </row>
    <row r="6" spans="1:11" ht="21" customHeight="1" x14ac:dyDescent="0.2">
      <c r="A6" s="26" t="s">
        <v>58</v>
      </c>
      <c r="B6" s="191" t="str">
        <f>IF(AND(Travel!B7&lt;&gt;A30,Hospitality!B7&lt;&gt;A30,'All other expenses'!B7&lt;&gt;A30,'Gifts and benefits'!B7&lt;&gt;A30),A31,IF(AND(Travel!B7=A30,Hospitality!B7=A30,'All other expenses'!B7=A30,'Gifts and benefits'!B7=A30),A33,A32))</f>
        <v>Data and totals checked on all sheets</v>
      </c>
      <c r="C6" s="191"/>
      <c r="D6" s="191"/>
      <c r="E6" s="191"/>
      <c r="F6" s="191"/>
      <c r="G6" s="27"/>
      <c r="H6" s="25"/>
      <c r="I6" s="25"/>
      <c r="J6" s="25"/>
      <c r="K6" s="25"/>
    </row>
    <row r="7" spans="1:11" ht="21" customHeight="1" x14ac:dyDescent="0.2">
      <c r="A7" s="26" t="s">
        <v>59</v>
      </c>
      <c r="B7" s="185" t="s">
        <v>91</v>
      </c>
      <c r="C7" s="185"/>
      <c r="D7" s="185"/>
      <c r="E7" s="185"/>
      <c r="F7" s="185"/>
      <c r="G7" s="27"/>
      <c r="H7" s="25"/>
      <c r="I7" s="25"/>
      <c r="J7" s="25"/>
      <c r="K7" s="25"/>
    </row>
    <row r="8" spans="1:11" ht="21" customHeight="1" x14ac:dyDescent="0.2">
      <c r="A8" s="26" t="s">
        <v>61</v>
      </c>
      <c r="B8" s="186" t="s">
        <v>312</v>
      </c>
      <c r="C8" s="186"/>
      <c r="D8" s="186"/>
      <c r="E8" s="186"/>
      <c r="F8" s="186"/>
      <c r="G8" s="27"/>
      <c r="H8" s="25"/>
      <c r="I8" s="25"/>
      <c r="J8" s="25"/>
      <c r="K8" s="25"/>
    </row>
    <row r="9" spans="1:11" ht="66.75" customHeight="1" x14ac:dyDescent="0.2">
      <c r="A9" s="187" t="s">
        <v>62</v>
      </c>
      <c r="B9" s="187"/>
      <c r="C9" s="187"/>
      <c r="D9" s="187"/>
      <c r="E9" s="187"/>
      <c r="F9" s="187"/>
      <c r="G9" s="27"/>
      <c r="H9" s="25"/>
      <c r="I9" s="25"/>
      <c r="J9" s="25"/>
      <c r="K9" s="25"/>
    </row>
    <row r="10" spans="1:11" s="34" customFormat="1" ht="36" customHeight="1" x14ac:dyDescent="0.2">
      <c r="A10" s="28" t="s">
        <v>63</v>
      </c>
      <c r="B10" s="29" t="s">
        <v>64</v>
      </c>
      <c r="C10" s="29" t="s">
        <v>65</v>
      </c>
      <c r="D10" s="30"/>
      <c r="E10" s="31" t="s">
        <v>29</v>
      </c>
      <c r="F10" s="32" t="s">
        <v>66</v>
      </c>
      <c r="G10" s="33"/>
      <c r="H10" s="33"/>
      <c r="I10" s="33"/>
      <c r="J10" s="33"/>
      <c r="K10" s="33"/>
    </row>
    <row r="11" spans="1:11" ht="27.75" customHeight="1" x14ac:dyDescent="0.2">
      <c r="A11" s="35" t="s">
        <v>67</v>
      </c>
      <c r="B11" s="36">
        <f>B15+B16+B17</f>
        <v>17796.919999999995</v>
      </c>
      <c r="C11" s="37" t="str">
        <f>IF([2]Travel!B6="",A34,[2]Travel!B6)</f>
        <v>Figures include GST (where applicable)</v>
      </c>
      <c r="D11" s="38"/>
      <c r="E11" s="35" t="s">
        <v>68</v>
      </c>
      <c r="F11" s="39">
        <f>'Gifts and benefits'!C15</f>
        <v>3</v>
      </c>
      <c r="G11" s="40"/>
      <c r="H11" s="40"/>
      <c r="I11" s="40"/>
      <c r="J11" s="40"/>
      <c r="K11" s="40"/>
    </row>
    <row r="12" spans="1:11" ht="27.75" customHeight="1" x14ac:dyDescent="0.2">
      <c r="A12" s="35" t="s">
        <v>24</v>
      </c>
      <c r="B12" s="36">
        <f>Hospitality!B17</f>
        <v>9</v>
      </c>
      <c r="C12" s="37" t="str">
        <f>IF([2]Hospitality!B6="",A34,[2]Hospitality!B6)</f>
        <v>Figures include GST (where applicable)</v>
      </c>
      <c r="D12" s="38"/>
      <c r="E12" s="35" t="s">
        <v>69</v>
      </c>
      <c r="F12" s="39">
        <f>'Gifts and benefits'!C16</f>
        <v>0</v>
      </c>
      <c r="G12" s="40"/>
      <c r="H12" s="40"/>
      <c r="I12" s="40"/>
      <c r="J12" s="40"/>
      <c r="K12" s="40"/>
    </row>
    <row r="13" spans="1:11" ht="27.75" customHeight="1" x14ac:dyDescent="0.2">
      <c r="A13" s="35" t="s">
        <v>70</v>
      </c>
      <c r="B13" s="36">
        <f>'All other expenses'!B42</f>
        <v>12562.955499999998</v>
      </c>
      <c r="C13" s="37" t="str">
        <f>IF('[2]All other expenses'!B6="",A34,'[2]All other expenses'!B6)</f>
        <v>Figures include GST (where applicable)</v>
      </c>
      <c r="D13" s="38"/>
      <c r="E13" s="35" t="s">
        <v>71</v>
      </c>
      <c r="F13" s="39">
        <f>'Gifts and benefits'!C17</f>
        <v>3</v>
      </c>
      <c r="G13" s="25"/>
      <c r="H13" s="25"/>
      <c r="I13" s="25"/>
      <c r="J13" s="25"/>
      <c r="K13" s="25"/>
    </row>
    <row r="14" spans="1:11" ht="12.75" customHeight="1" x14ac:dyDescent="0.2">
      <c r="A14" s="41"/>
      <c r="B14" s="42"/>
      <c r="C14" s="43"/>
      <c r="D14" s="44"/>
      <c r="E14" s="38"/>
      <c r="F14" s="45"/>
      <c r="G14" s="46"/>
      <c r="H14" s="46"/>
      <c r="I14" s="46"/>
      <c r="J14" s="46"/>
      <c r="K14" s="46"/>
    </row>
    <row r="15" spans="1:11" ht="27.75" customHeight="1" x14ac:dyDescent="0.2">
      <c r="A15" s="47" t="s">
        <v>72</v>
      </c>
      <c r="B15" s="48">
        <f>Travel!B39</f>
        <v>6859.05</v>
      </c>
      <c r="C15" s="49" t="str">
        <f>C11</f>
        <v>Figures include GST (where applicable)</v>
      </c>
      <c r="D15" s="38"/>
      <c r="E15" s="38"/>
      <c r="F15" s="45"/>
      <c r="G15" s="25"/>
      <c r="H15" s="25"/>
      <c r="I15" s="25"/>
      <c r="J15" s="25"/>
      <c r="K15" s="25"/>
    </row>
    <row r="16" spans="1:11" ht="27.75" customHeight="1" x14ac:dyDescent="0.2">
      <c r="A16" s="47" t="s">
        <v>73</v>
      </c>
      <c r="B16" s="48">
        <f>Travel!B106</f>
        <v>10868.769999999997</v>
      </c>
      <c r="C16" s="49" t="str">
        <f>C11</f>
        <v>Figures include GST (where applicable)</v>
      </c>
      <c r="D16" s="50"/>
      <c r="E16" s="38"/>
      <c r="F16" s="51"/>
      <c r="G16" s="25"/>
      <c r="H16" s="25"/>
      <c r="I16" s="25"/>
      <c r="J16" s="25"/>
      <c r="K16" s="25"/>
    </row>
    <row r="17" spans="1:11" ht="27.75" customHeight="1" x14ac:dyDescent="0.2">
      <c r="A17" s="47" t="s">
        <v>74</v>
      </c>
      <c r="B17" s="48">
        <f>Travel!B116</f>
        <v>69.100000000000009</v>
      </c>
      <c r="C17" s="49" t="str">
        <f>C11</f>
        <v>Figures include GST (where applicable)</v>
      </c>
      <c r="D17" s="38"/>
      <c r="E17" s="38"/>
      <c r="F17" s="51"/>
      <c r="G17" s="25"/>
      <c r="H17" s="25"/>
      <c r="I17" s="25"/>
      <c r="J17" s="25"/>
      <c r="K17" s="25"/>
    </row>
    <row r="18" spans="1:11" ht="27.75" customHeight="1" x14ac:dyDescent="0.2">
      <c r="A18" s="52"/>
      <c r="B18" s="53"/>
      <c r="C18" s="52"/>
      <c r="D18" s="54"/>
      <c r="E18" s="54"/>
      <c r="F18" s="55"/>
      <c r="G18" s="56"/>
      <c r="H18" s="56"/>
      <c r="I18" s="56"/>
      <c r="J18" s="56"/>
      <c r="K18" s="56"/>
    </row>
    <row r="19" spans="1:11" x14ac:dyDescent="0.2">
      <c r="A19" s="57" t="s">
        <v>75</v>
      </c>
      <c r="B19" s="58"/>
      <c r="C19" s="46"/>
      <c r="D19" s="52"/>
      <c r="E19" s="52"/>
      <c r="F19" s="52"/>
      <c r="G19" s="52"/>
      <c r="H19" s="52"/>
      <c r="I19" s="52"/>
      <c r="J19" s="52"/>
      <c r="K19" s="52"/>
    </row>
    <row r="20" spans="1:11" x14ac:dyDescent="0.2">
      <c r="A20" s="59" t="s">
        <v>76</v>
      </c>
      <c r="B20" s="60"/>
      <c r="C20" s="60"/>
      <c r="D20" s="46"/>
      <c r="E20" s="46"/>
      <c r="F20" s="46"/>
      <c r="G20" s="52"/>
      <c r="H20" s="52"/>
      <c r="I20" s="52"/>
      <c r="J20" s="52"/>
      <c r="K20" s="52"/>
    </row>
    <row r="21" spans="1:11" ht="12.6" customHeight="1" x14ac:dyDescent="0.2">
      <c r="A21" s="59" t="s">
        <v>77</v>
      </c>
      <c r="B21" s="60"/>
      <c r="C21" s="60"/>
      <c r="D21" s="61"/>
      <c r="E21" s="52"/>
      <c r="F21" s="52"/>
      <c r="G21" s="52"/>
      <c r="H21" s="52"/>
      <c r="I21" s="52"/>
      <c r="J21" s="52"/>
      <c r="K21" s="52"/>
    </row>
    <row r="22" spans="1:11" ht="12.6" customHeight="1" x14ac:dyDescent="0.2">
      <c r="A22" s="59" t="s">
        <v>78</v>
      </c>
      <c r="B22" s="60"/>
      <c r="C22" s="60"/>
      <c r="D22" s="61"/>
      <c r="E22" s="52"/>
      <c r="F22" s="52"/>
      <c r="G22" s="52"/>
      <c r="H22" s="52"/>
      <c r="I22" s="52"/>
      <c r="J22" s="52"/>
      <c r="K22" s="52"/>
    </row>
    <row r="23" spans="1:11" ht="12.6" customHeight="1" x14ac:dyDescent="0.2">
      <c r="A23" s="59" t="s">
        <v>79</v>
      </c>
      <c r="B23" s="60"/>
      <c r="C23" s="60"/>
      <c r="D23" s="61"/>
      <c r="E23" s="52"/>
      <c r="F23" s="52"/>
      <c r="G23" s="52"/>
      <c r="H23" s="52"/>
      <c r="I23" s="52"/>
      <c r="J23" s="52"/>
      <c r="K23" s="52"/>
    </row>
    <row r="24" spans="1:11" ht="12.6" customHeight="1" x14ac:dyDescent="0.2">
      <c r="A24" s="62"/>
      <c r="B24" s="52"/>
      <c r="C24" s="52"/>
      <c r="D24" s="52"/>
      <c r="E24" s="52"/>
      <c r="F24" s="25"/>
      <c r="G24" s="25"/>
      <c r="H24" s="25"/>
      <c r="I24" s="25"/>
      <c r="J24" s="25"/>
      <c r="K24" s="25"/>
    </row>
    <row r="25" spans="1:11" hidden="1" x14ac:dyDescent="0.2">
      <c r="A25" s="63" t="s">
        <v>80</v>
      </c>
      <c r="B25" s="64"/>
      <c r="C25" s="64"/>
      <c r="D25" s="64"/>
      <c r="E25" s="64"/>
      <c r="F25" s="64"/>
      <c r="G25" s="25"/>
      <c r="H25" s="25"/>
      <c r="I25" s="25"/>
      <c r="J25" s="25"/>
      <c r="K25" s="25"/>
    </row>
    <row r="26" spans="1:11" ht="12.75" hidden="1" customHeight="1" x14ac:dyDescent="0.2">
      <c r="A26" s="65" t="s">
        <v>81</v>
      </c>
      <c r="B26" s="66"/>
      <c r="C26" s="66"/>
      <c r="D26" s="65"/>
      <c r="E26" s="65"/>
      <c r="F26" s="65"/>
      <c r="G26" s="25"/>
      <c r="H26" s="25"/>
      <c r="I26" s="25"/>
      <c r="J26" s="25"/>
      <c r="K26" s="25"/>
    </row>
    <row r="27" spans="1:11" hidden="1" x14ac:dyDescent="0.2">
      <c r="A27" s="67" t="s">
        <v>82</v>
      </c>
      <c r="B27" s="67"/>
      <c r="C27" s="67"/>
      <c r="D27" s="67"/>
      <c r="E27" s="67"/>
      <c r="F27" s="67"/>
      <c r="G27" s="25"/>
      <c r="H27" s="25"/>
      <c r="I27" s="25"/>
      <c r="J27" s="25"/>
      <c r="K27" s="25"/>
    </row>
    <row r="28" spans="1:11" hidden="1" x14ac:dyDescent="0.2">
      <c r="A28" s="67" t="s">
        <v>83</v>
      </c>
      <c r="B28" s="67"/>
      <c r="C28" s="67"/>
      <c r="D28" s="67"/>
      <c r="E28" s="67"/>
      <c r="F28" s="67"/>
      <c r="G28" s="25"/>
      <c r="H28" s="25"/>
      <c r="I28" s="25"/>
      <c r="J28" s="25"/>
      <c r="K28" s="25"/>
    </row>
    <row r="29" spans="1:11" hidden="1" x14ac:dyDescent="0.2">
      <c r="A29" s="65" t="s">
        <v>84</v>
      </c>
      <c r="B29" s="65"/>
      <c r="C29" s="65"/>
      <c r="D29" s="65"/>
      <c r="E29" s="65"/>
      <c r="F29" s="65"/>
      <c r="G29" s="25"/>
      <c r="H29" s="25"/>
      <c r="I29" s="25"/>
      <c r="J29" s="25"/>
      <c r="K29" s="25"/>
    </row>
    <row r="30" spans="1:11" hidden="1" x14ac:dyDescent="0.2">
      <c r="A30" s="65" t="s">
        <v>85</v>
      </c>
      <c r="B30" s="65"/>
      <c r="C30" s="65"/>
      <c r="D30" s="65"/>
      <c r="E30" s="65"/>
      <c r="F30" s="65"/>
      <c r="G30" s="25"/>
      <c r="H30" s="25"/>
      <c r="I30" s="25"/>
      <c r="J30" s="25"/>
      <c r="K30" s="25"/>
    </row>
    <row r="31" spans="1:11" hidden="1" x14ac:dyDescent="0.2">
      <c r="A31" s="67" t="s">
        <v>86</v>
      </c>
      <c r="B31" s="67"/>
      <c r="C31" s="67"/>
      <c r="D31" s="67"/>
      <c r="E31" s="67"/>
      <c r="F31" s="67"/>
      <c r="G31" s="25"/>
      <c r="H31" s="25"/>
      <c r="I31" s="25"/>
      <c r="J31" s="25"/>
      <c r="K31" s="25"/>
    </row>
    <row r="32" spans="1:11" hidden="1" x14ac:dyDescent="0.2">
      <c r="A32" s="67" t="s">
        <v>87</v>
      </c>
      <c r="B32" s="67"/>
      <c r="C32" s="67"/>
      <c r="D32" s="67"/>
      <c r="E32" s="67"/>
      <c r="F32" s="67"/>
      <c r="G32" s="25"/>
      <c r="H32" s="25"/>
      <c r="I32" s="25"/>
      <c r="J32" s="25"/>
      <c r="K32" s="25"/>
    </row>
    <row r="33" spans="1:11" hidden="1" x14ac:dyDescent="0.2">
      <c r="A33" s="67" t="s">
        <v>88</v>
      </c>
      <c r="B33" s="67"/>
      <c r="C33" s="67"/>
      <c r="D33" s="67"/>
      <c r="E33" s="67"/>
      <c r="F33" s="67"/>
      <c r="G33" s="25"/>
      <c r="H33" s="25"/>
      <c r="I33" s="25"/>
      <c r="J33" s="25"/>
      <c r="K33" s="25"/>
    </row>
    <row r="34" spans="1:11" hidden="1" x14ac:dyDescent="0.2">
      <c r="A34" s="65" t="s">
        <v>89</v>
      </c>
      <c r="B34" s="65"/>
      <c r="C34" s="65"/>
      <c r="D34" s="65"/>
      <c r="E34" s="65"/>
      <c r="F34" s="65"/>
      <c r="G34" s="25"/>
      <c r="H34" s="25"/>
      <c r="I34" s="25"/>
      <c r="J34" s="25"/>
      <c r="K34" s="25"/>
    </row>
    <row r="35" spans="1:11" hidden="1" x14ac:dyDescent="0.2">
      <c r="A35" s="65" t="s">
        <v>90</v>
      </c>
      <c r="B35" s="65"/>
      <c r="C35" s="65"/>
      <c r="D35" s="65"/>
      <c r="E35" s="65"/>
      <c r="F35" s="65"/>
      <c r="G35" s="25"/>
      <c r="H35" s="25"/>
      <c r="I35" s="25"/>
      <c r="J35" s="25"/>
      <c r="K35" s="25"/>
    </row>
    <row r="36" spans="1:11" hidden="1" x14ac:dyDescent="0.2">
      <c r="A36" s="68" t="s">
        <v>60</v>
      </c>
      <c r="B36" s="69"/>
      <c r="C36" s="69"/>
      <c r="D36" s="69"/>
      <c r="E36" s="69"/>
      <c r="F36" s="69"/>
      <c r="G36" s="25"/>
      <c r="H36" s="25"/>
      <c r="I36" s="25"/>
      <c r="J36" s="25"/>
      <c r="K36" s="25"/>
    </row>
    <row r="37" spans="1:11" hidden="1" x14ac:dyDescent="0.2">
      <c r="A37" s="68" t="s">
        <v>91</v>
      </c>
      <c r="B37" s="69"/>
      <c r="C37" s="69"/>
      <c r="D37" s="69"/>
      <c r="E37" s="69"/>
      <c r="F37" s="69"/>
      <c r="G37" s="25"/>
      <c r="H37" s="25"/>
      <c r="I37" s="25"/>
      <c r="J37" s="25"/>
      <c r="K37" s="25"/>
    </row>
    <row r="38" spans="1:11" hidden="1" x14ac:dyDescent="0.2">
      <c r="A38" s="70" t="s">
        <v>92</v>
      </c>
      <c r="B38" s="71"/>
      <c r="C38" s="71"/>
      <c r="D38" s="71"/>
      <c r="E38" s="71"/>
      <c r="F38" s="71"/>
      <c r="G38" s="25"/>
      <c r="H38" s="25"/>
      <c r="I38" s="25"/>
      <c r="J38" s="25"/>
      <c r="K38" s="25"/>
    </row>
    <row r="39" spans="1:11" hidden="1" x14ac:dyDescent="0.2">
      <c r="A39" s="72" t="s">
        <v>93</v>
      </c>
      <c r="B39" s="71"/>
      <c r="C39" s="71"/>
      <c r="D39" s="71"/>
      <c r="E39" s="71"/>
      <c r="F39" s="71"/>
      <c r="G39" s="25"/>
      <c r="H39" s="25"/>
      <c r="I39" s="25"/>
      <c r="J39" s="25"/>
      <c r="K39" s="25"/>
    </row>
    <row r="40" spans="1:11" hidden="1" x14ac:dyDescent="0.2">
      <c r="A40" s="72" t="s">
        <v>94</v>
      </c>
      <c r="B40" s="71"/>
      <c r="C40" s="71"/>
      <c r="D40" s="71"/>
      <c r="E40" s="71"/>
      <c r="F40" s="71"/>
      <c r="G40" s="25"/>
      <c r="H40" s="25"/>
      <c r="I40" s="25"/>
      <c r="J40" s="25"/>
      <c r="K40" s="25"/>
    </row>
    <row r="41" spans="1:11" hidden="1" x14ac:dyDescent="0.2">
      <c r="A41" s="72" t="s">
        <v>95</v>
      </c>
      <c r="B41" s="71"/>
      <c r="C41" s="71"/>
      <c r="D41" s="71"/>
      <c r="E41" s="71"/>
      <c r="F41" s="71"/>
      <c r="G41" s="25"/>
      <c r="H41" s="25"/>
      <c r="I41" s="25"/>
      <c r="J41" s="25"/>
      <c r="K41" s="25"/>
    </row>
    <row r="42" spans="1:11" hidden="1" x14ac:dyDescent="0.2">
      <c r="A42" s="72" t="s">
        <v>96</v>
      </c>
      <c r="B42" s="71"/>
      <c r="C42" s="71"/>
      <c r="D42" s="71"/>
      <c r="E42" s="71"/>
      <c r="F42" s="71"/>
      <c r="G42" s="25"/>
      <c r="H42" s="25"/>
      <c r="I42" s="25"/>
      <c r="J42" s="25"/>
      <c r="K42" s="25"/>
    </row>
    <row r="43" spans="1:11" hidden="1" x14ac:dyDescent="0.2">
      <c r="A43" s="72" t="s">
        <v>97</v>
      </c>
      <c r="B43" s="71"/>
      <c r="C43" s="71"/>
      <c r="D43" s="71"/>
      <c r="E43" s="71"/>
      <c r="F43" s="71"/>
      <c r="G43" s="25"/>
      <c r="H43" s="25"/>
      <c r="I43" s="25"/>
      <c r="J43" s="25"/>
      <c r="K43" s="25"/>
    </row>
    <row r="44" spans="1:11" hidden="1" x14ac:dyDescent="0.2">
      <c r="A44" s="73" t="s">
        <v>98</v>
      </c>
      <c r="B44" s="69"/>
      <c r="C44" s="69"/>
      <c r="D44" s="69"/>
      <c r="E44" s="69"/>
      <c r="F44" s="69"/>
      <c r="G44" s="25"/>
      <c r="H44" s="25"/>
      <c r="I44" s="25"/>
      <c r="J44" s="25"/>
      <c r="K44" s="25"/>
    </row>
    <row r="45" spans="1:11" hidden="1" x14ac:dyDescent="0.2">
      <c r="A45" s="69" t="s">
        <v>99</v>
      </c>
      <c r="B45" s="69"/>
      <c r="C45" s="69"/>
      <c r="D45" s="69"/>
      <c r="E45" s="69"/>
      <c r="F45" s="69"/>
      <c r="G45" s="25"/>
      <c r="H45" s="25"/>
      <c r="I45" s="25"/>
      <c r="J45" s="25"/>
      <c r="K45" s="25"/>
    </row>
    <row r="46" spans="1:11" hidden="1" x14ac:dyDescent="0.2">
      <c r="A46" s="74">
        <v>-20000</v>
      </c>
      <c r="B46" s="71"/>
      <c r="C46" s="71"/>
      <c r="D46" s="71"/>
      <c r="E46" s="71"/>
      <c r="F46" s="71"/>
      <c r="G46" s="25"/>
      <c r="H46" s="25"/>
      <c r="I46" s="25"/>
      <c r="J46" s="25"/>
      <c r="K46" s="25"/>
    </row>
    <row r="47" spans="1:11" ht="25.5" hidden="1" x14ac:dyDescent="0.2">
      <c r="A47" s="75" t="s">
        <v>100</v>
      </c>
      <c r="B47" s="69"/>
      <c r="C47" s="69"/>
      <c r="D47" s="69"/>
      <c r="E47" s="69"/>
      <c r="F47" s="69"/>
      <c r="G47" s="25"/>
      <c r="H47" s="25"/>
      <c r="I47" s="25"/>
      <c r="J47" s="25"/>
      <c r="K47" s="25"/>
    </row>
    <row r="48" spans="1:11" ht="25.5" hidden="1" x14ac:dyDescent="0.2">
      <c r="A48" s="75" t="s">
        <v>101</v>
      </c>
      <c r="B48" s="69"/>
      <c r="C48" s="69"/>
      <c r="D48" s="69"/>
      <c r="E48" s="69"/>
      <c r="F48" s="69"/>
      <c r="G48" s="25"/>
      <c r="H48" s="25"/>
      <c r="I48" s="25"/>
      <c r="J48" s="25"/>
      <c r="K48" s="25"/>
    </row>
    <row r="49" spans="1:11" ht="25.5" hidden="1" x14ac:dyDescent="0.2">
      <c r="A49" s="76" t="s">
        <v>102</v>
      </c>
      <c r="B49" s="71"/>
      <c r="C49" s="71"/>
      <c r="D49" s="71"/>
      <c r="E49" s="71"/>
      <c r="F49" s="71"/>
      <c r="G49" s="25"/>
      <c r="H49" s="25"/>
      <c r="I49" s="25"/>
      <c r="J49" s="25"/>
      <c r="K49" s="25"/>
    </row>
    <row r="50" spans="1:11" ht="25.5" hidden="1" x14ac:dyDescent="0.2">
      <c r="A50" s="76" t="s">
        <v>103</v>
      </c>
      <c r="B50" s="71"/>
      <c r="C50" s="71"/>
      <c r="D50" s="71"/>
      <c r="E50" s="71"/>
      <c r="F50" s="71"/>
      <c r="G50" s="25"/>
      <c r="H50" s="25"/>
      <c r="I50" s="25"/>
      <c r="J50" s="25"/>
      <c r="K50" s="25"/>
    </row>
    <row r="51" spans="1:11" ht="38.25" hidden="1" x14ac:dyDescent="0.2">
      <c r="A51" s="76" t="s">
        <v>104</v>
      </c>
      <c r="B51" s="77"/>
      <c r="C51" s="77"/>
      <c r="D51" s="78"/>
      <c r="E51" s="79"/>
      <c r="F51" s="79"/>
      <c r="G51" s="25"/>
      <c r="H51" s="25"/>
      <c r="I51" s="25"/>
      <c r="J51" s="25"/>
      <c r="K51" s="25"/>
    </row>
    <row r="52" spans="1:11" hidden="1" x14ac:dyDescent="0.2">
      <c r="A52" s="80" t="s">
        <v>105</v>
      </c>
      <c r="B52" s="81"/>
      <c r="C52" s="81"/>
      <c r="D52" s="82"/>
      <c r="E52" s="83"/>
      <c r="F52" s="83" t="b">
        <v>1</v>
      </c>
      <c r="G52" s="25"/>
      <c r="H52" s="25"/>
      <c r="I52" s="25"/>
      <c r="J52" s="25"/>
      <c r="K52" s="25"/>
    </row>
    <row r="53" spans="1:11" hidden="1" x14ac:dyDescent="0.2">
      <c r="A53" s="84" t="s">
        <v>106</v>
      </c>
      <c r="B53" s="80"/>
      <c r="C53" s="80"/>
      <c r="D53" s="80"/>
      <c r="E53" s="83"/>
      <c r="F53" s="83" t="b">
        <v>0</v>
      </c>
      <c r="G53" s="25"/>
      <c r="H53" s="25"/>
      <c r="I53" s="25"/>
      <c r="J53" s="25"/>
      <c r="K53" s="25"/>
    </row>
    <row r="54" spans="1:11" hidden="1" x14ac:dyDescent="0.2">
      <c r="A54" s="85"/>
      <c r="B54" s="86">
        <f>COUNT(Travel!B12:B38)</f>
        <v>25</v>
      </c>
      <c r="C54" s="86"/>
      <c r="D54" s="86">
        <f>COUNTIF(Travel!D12:D38,"*")</f>
        <v>25</v>
      </c>
      <c r="E54" s="87"/>
      <c r="F54" s="87" t="b">
        <f>MIN(B54,D54)=MAX(B54,D54)</f>
        <v>1</v>
      </c>
      <c r="G54" s="25"/>
      <c r="H54" s="25"/>
      <c r="I54" s="25"/>
      <c r="J54" s="25"/>
      <c r="K54" s="25"/>
    </row>
    <row r="55" spans="1:11" hidden="1" x14ac:dyDescent="0.2">
      <c r="A55" s="85" t="s">
        <v>107</v>
      </c>
      <c r="B55" s="86">
        <f>COUNT(Travel!B43:B105)</f>
        <v>61</v>
      </c>
      <c r="C55" s="86"/>
      <c r="D55" s="86">
        <f>COUNTIF(Travel!D43:D105,"*")</f>
        <v>61</v>
      </c>
      <c r="E55" s="87"/>
      <c r="F55" s="87" t="b">
        <f>MIN(B55,D55)=MAX(B55,D55)</f>
        <v>1</v>
      </c>
    </row>
    <row r="56" spans="1:11" hidden="1" x14ac:dyDescent="0.2">
      <c r="A56" s="88"/>
      <c r="B56" s="86">
        <f>COUNT(Travel!B110:B115)</f>
        <v>3</v>
      </c>
      <c r="C56" s="86"/>
      <c r="D56" s="86">
        <f>COUNTIF(Travel!D110:D115,"*")</f>
        <v>3</v>
      </c>
      <c r="E56" s="87"/>
      <c r="F56" s="87" t="b">
        <f>MIN(B56,D56)=MAX(B56,D56)</f>
        <v>1</v>
      </c>
    </row>
    <row r="57" spans="1:11" hidden="1" x14ac:dyDescent="0.2">
      <c r="A57" s="89" t="s">
        <v>108</v>
      </c>
      <c r="B57" s="90">
        <f>COUNT(Hospitality!B11:B15)</f>
        <v>1</v>
      </c>
      <c r="C57" s="90"/>
      <c r="D57" s="90">
        <f>COUNTIF(Hospitality!D11:D15,"*")</f>
        <v>1</v>
      </c>
      <c r="E57" s="91"/>
      <c r="F57" s="91" t="b">
        <f>MIN(B57,D57)=MAX(B57,D57)</f>
        <v>1</v>
      </c>
    </row>
    <row r="58" spans="1:11" hidden="1" x14ac:dyDescent="0.2">
      <c r="A58" s="92" t="s">
        <v>109</v>
      </c>
      <c r="B58" s="87">
        <f>COUNT('All other expenses'!B11:B62)</f>
        <v>31</v>
      </c>
      <c r="C58" s="87"/>
      <c r="D58" s="87">
        <f>COUNTIF('All other expenses'!D11:D62,"*")</f>
        <v>31</v>
      </c>
      <c r="E58" s="87"/>
      <c r="F58" s="87" t="b">
        <f>MIN(B58,D58)=MAX(B58,D58)</f>
        <v>1</v>
      </c>
    </row>
    <row r="59" spans="1:11" hidden="1" x14ac:dyDescent="0.2">
      <c r="A59" s="89" t="s">
        <v>110</v>
      </c>
      <c r="B59" s="90">
        <f>COUNTIF('Gifts and benefits'!B12:B14,"*")</f>
        <v>2</v>
      </c>
      <c r="C59" s="90">
        <f>COUNTIF('Gifts and benefits'!C12:C14,"*")</f>
        <v>2</v>
      </c>
      <c r="D59" s="90"/>
      <c r="E59" s="90">
        <f>COUNTA('Gifts and benefits'!E12:E14)</f>
        <v>2</v>
      </c>
      <c r="F59" s="91" t="b">
        <f>MIN(B59,C59,E59)=MAX(B59,C59,E59)</f>
        <v>1</v>
      </c>
    </row>
    <row r="60" spans="1:11" x14ac:dyDescent="0.2"/>
    <row r="61" spans="1:11" hidden="1" x14ac:dyDescent="0.2"/>
    <row r="62" spans="1:11" hidden="1" x14ac:dyDescent="0.2"/>
    <row r="63" spans="1:11" hidden="1" x14ac:dyDescent="0.2"/>
    <row r="64" spans="1:11"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sheetData>
  <sheetProtection formatCells="0" insertRows="0" deleteRows="0"/>
  <mergeCells count="9">
    <mergeCell ref="B7:F7"/>
    <mergeCell ref="B8:F8"/>
    <mergeCell ref="A9:F9"/>
    <mergeCell ref="A1:F1"/>
    <mergeCell ref="B2:F2"/>
    <mergeCell ref="B3:F3"/>
    <mergeCell ref="B4:F4"/>
    <mergeCell ref="B5:F5"/>
    <mergeCell ref="B6:F6"/>
  </mergeCells>
  <dataValidations count="6">
    <dataValidation allowBlank="1" showInputMessage="1" showErrorMessage="1" prompt="Totals should accurately sum the content of tables but this may be affected by input method - e.g. hidden or inappropriate data._x000a__x000a_Agencies must confirm the accuracy of their data and totals._x000a__x000a_This cell updates automatically as each worksheet is checked." sqref="B6:F6"/>
    <dataValidation allowBlank="1" showInputMessage="1" showErrorMessage="1" prompt="Headings on following tabs will pre populate with what you enter here_x000a__x000a_Update if a shorter or different period is covered" sqref="B4:F5"/>
    <dataValidation allowBlank="1" showInputMessage="1" showErrorMessage="1" prompt="Headings on following tabs will pre populate with what you enter here_x000a__x000a_Create a new workbook for a new Chief Executive" sqref="B3:F3"/>
    <dataValidation allowBlank="1" showInputMessage="1" showErrorMessage="1" prompt="Headings on following tabs will pre populate with what you enter here" sqref="B2:F2"/>
    <dataValidation allowBlank="1" showInputMessage="1" showErrorMessage="1" prompt="This disclosure must be approved by another appropriate party (e.g. Audit and Risk Committee member, Board Chair or Chief Financial Officer)_x000a__x000a_Use this cell to indicate who has approved the disclosure" sqref="B8"/>
    <dataValidation type="list" allowBlank="1" showInputMessage="1" showErrorMessage="1" error="Use the drop down list (at the right of the cell)" prompt="This disclosure must be approved by the Chief Executive - use the drop down list (at right of cell) to indicate whether this has been completed" sqref="B7:F7">
      <formula1>$A$36:$A$37</formula1>
    </dataValidation>
  </dataValidations>
  <printOptions gridLines="1"/>
  <pageMargins left="0.70866141732283472" right="0.70866141732283472" top="0.74803149606299213" bottom="0.74803149606299213" header="0.31496062992125984" footer="0.31496062992125984"/>
  <pageSetup paperSize="9" scale="92" orientation="landscape" r:id="rId1"/>
  <headerFooter alignWithMargins="0">
    <oddFooter>&amp;LCE Expense Disclosure Workbook 2018&amp;RWorksheet - Summary and sign-off</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A1:H148"/>
  <sheetViews>
    <sheetView topLeftCell="A85" zoomScaleNormal="100" workbookViewId="0">
      <pane xSplit="5" topLeftCell="F1" activePane="topRight" state="frozen"/>
      <selection activeCell="G10" sqref="G10:G11"/>
      <selection pane="topRight" activeCell="C123" sqref="C123"/>
    </sheetView>
  </sheetViews>
  <sheetFormatPr defaultColWidth="9.140625" defaultRowHeight="12.75" x14ac:dyDescent="0.2"/>
  <cols>
    <col min="1" max="1" width="35.7109375" style="3" customWidth="1"/>
    <col min="2" max="2" width="14.28515625" style="3" customWidth="1"/>
    <col min="3" max="3" width="72.85546875" style="3" customWidth="1"/>
    <col min="4" max="4" width="47.7109375" style="3" bestFit="1" customWidth="1"/>
    <col min="5" max="5" width="23" style="3" customWidth="1"/>
    <col min="6" max="6" width="19.85546875" style="3" customWidth="1"/>
    <col min="7" max="7" width="10.7109375" style="3" customWidth="1"/>
    <col min="8" max="13" width="9.140625" style="3" customWidth="1"/>
    <col min="14" max="16384" width="9.140625" style="3"/>
  </cols>
  <sheetData>
    <row r="1" spans="1:6" ht="26.25" customHeight="1" x14ac:dyDescent="0.2">
      <c r="A1" s="188" t="s">
        <v>111</v>
      </c>
      <c r="B1" s="188"/>
      <c r="C1" s="188"/>
      <c r="D1" s="188"/>
      <c r="E1" s="188"/>
      <c r="F1" s="25"/>
    </row>
    <row r="2" spans="1:6" ht="21" customHeight="1" x14ac:dyDescent="0.2">
      <c r="A2" s="26" t="s">
        <v>52</v>
      </c>
      <c r="B2" s="199" t="str">
        <f>'Summary and sign-off'!B2:F2</f>
        <v>Fire and Emergency New Zealand</v>
      </c>
      <c r="C2" s="199"/>
      <c r="D2" s="199"/>
      <c r="E2" s="199"/>
      <c r="F2" s="25"/>
    </row>
    <row r="3" spans="1:6" ht="21" customHeight="1" x14ac:dyDescent="0.2">
      <c r="A3" s="26" t="s">
        <v>112</v>
      </c>
      <c r="B3" s="199" t="str">
        <f>'Summary and sign-off'!B3:F3</f>
        <v>Rhys Jones</v>
      </c>
      <c r="C3" s="199"/>
      <c r="D3" s="199"/>
      <c r="E3" s="199"/>
      <c r="F3" s="25"/>
    </row>
    <row r="4" spans="1:6" ht="21" customHeight="1" x14ac:dyDescent="0.2">
      <c r="A4" s="26" t="s">
        <v>113</v>
      </c>
      <c r="B4" s="199">
        <f>'Summary and sign-off'!B4:F4</f>
        <v>43466</v>
      </c>
      <c r="C4" s="199"/>
      <c r="D4" s="199"/>
      <c r="E4" s="199"/>
      <c r="F4" s="25"/>
    </row>
    <row r="5" spans="1:6" ht="21" customHeight="1" x14ac:dyDescent="0.2">
      <c r="A5" s="26" t="s">
        <v>114</v>
      </c>
      <c r="B5" s="199">
        <f>'Summary and sign-off'!B5:F5</f>
        <v>43646</v>
      </c>
      <c r="C5" s="199"/>
      <c r="D5" s="199"/>
      <c r="E5" s="199"/>
      <c r="F5" s="25"/>
    </row>
    <row r="6" spans="1:6" ht="21" customHeight="1" x14ac:dyDescent="0.2">
      <c r="A6" s="26" t="s">
        <v>115</v>
      </c>
      <c r="B6" s="185" t="s">
        <v>82</v>
      </c>
      <c r="C6" s="185"/>
      <c r="D6" s="185"/>
      <c r="E6" s="185"/>
      <c r="F6" s="25"/>
    </row>
    <row r="7" spans="1:6" ht="21" customHeight="1" x14ac:dyDescent="0.2">
      <c r="A7" s="26" t="s">
        <v>58</v>
      </c>
      <c r="B7" s="185" t="s">
        <v>85</v>
      </c>
      <c r="C7" s="185"/>
      <c r="D7" s="185"/>
      <c r="E7" s="185"/>
      <c r="F7" s="25"/>
    </row>
    <row r="8" spans="1:6" ht="36" customHeight="1" x14ac:dyDescent="0.2">
      <c r="A8" s="194" t="s">
        <v>116</v>
      </c>
      <c r="B8" s="195"/>
      <c r="C8" s="195"/>
      <c r="D8" s="195"/>
      <c r="E8" s="195"/>
      <c r="F8" s="53"/>
    </row>
    <row r="9" spans="1:6" ht="36" customHeight="1" x14ac:dyDescent="0.2">
      <c r="A9" s="196" t="s">
        <v>117</v>
      </c>
      <c r="B9" s="197"/>
      <c r="C9" s="197"/>
      <c r="D9" s="197"/>
      <c r="E9" s="197"/>
      <c r="F9" s="53"/>
    </row>
    <row r="10" spans="1:6" ht="24.75" customHeight="1" x14ac:dyDescent="0.2">
      <c r="A10" s="193" t="s">
        <v>118</v>
      </c>
      <c r="B10" s="198"/>
      <c r="C10" s="193"/>
      <c r="D10" s="193"/>
      <c r="E10" s="193"/>
      <c r="F10" s="40"/>
    </row>
    <row r="11" spans="1:6" ht="38.25" x14ac:dyDescent="0.2">
      <c r="A11" s="93" t="s">
        <v>119</v>
      </c>
      <c r="B11" s="93" t="s">
        <v>120</v>
      </c>
      <c r="C11" s="93" t="s">
        <v>121</v>
      </c>
      <c r="D11" s="93" t="s">
        <v>122</v>
      </c>
      <c r="E11" s="93" t="s">
        <v>123</v>
      </c>
      <c r="F11" s="94"/>
    </row>
    <row r="12" spans="1:6" s="100" customFormat="1" x14ac:dyDescent="0.2">
      <c r="A12" s="95">
        <v>43445</v>
      </c>
      <c r="B12" s="96">
        <v>234.96</v>
      </c>
      <c r="C12" s="97" t="s">
        <v>124</v>
      </c>
      <c r="D12" s="97" t="s">
        <v>125</v>
      </c>
      <c r="E12" s="98" t="s">
        <v>126</v>
      </c>
      <c r="F12" s="99"/>
    </row>
    <row r="13" spans="1:6" s="100" customFormat="1" x14ac:dyDescent="0.2">
      <c r="A13" s="95">
        <v>43445</v>
      </c>
      <c r="B13" s="96">
        <v>360.06</v>
      </c>
      <c r="C13" s="97" t="s">
        <v>124</v>
      </c>
      <c r="D13" s="97" t="s">
        <v>125</v>
      </c>
      <c r="E13" s="98" t="s">
        <v>127</v>
      </c>
      <c r="F13" s="99"/>
    </row>
    <row r="14" spans="1:6" s="100" customFormat="1" x14ac:dyDescent="0.2">
      <c r="A14" s="101" t="s">
        <v>128</v>
      </c>
      <c r="B14" s="96">
        <v>1193.18</v>
      </c>
      <c r="C14" s="97" t="s">
        <v>124</v>
      </c>
      <c r="D14" s="97" t="s">
        <v>129</v>
      </c>
      <c r="E14" s="98" t="s">
        <v>130</v>
      </c>
      <c r="F14" s="99"/>
    </row>
    <row r="15" spans="1:6" s="100" customFormat="1" x14ac:dyDescent="0.2">
      <c r="A15" s="101" t="s">
        <v>128</v>
      </c>
      <c r="B15" s="96">
        <v>75.5</v>
      </c>
      <c r="C15" s="97" t="s">
        <v>131</v>
      </c>
      <c r="D15" s="97" t="s">
        <v>132</v>
      </c>
      <c r="E15" s="98" t="s">
        <v>130</v>
      </c>
      <c r="F15" s="99"/>
    </row>
    <row r="16" spans="1:6" s="100" customFormat="1" x14ac:dyDescent="0.2">
      <c r="A16" s="101" t="s">
        <v>128</v>
      </c>
      <c r="B16" s="96">
        <v>28.62</v>
      </c>
      <c r="C16" s="97" t="s">
        <v>133</v>
      </c>
      <c r="D16" s="97" t="s">
        <v>134</v>
      </c>
      <c r="E16" s="98" t="s">
        <v>130</v>
      </c>
      <c r="F16" s="99"/>
    </row>
    <row r="17" spans="1:6" s="100" customFormat="1" x14ac:dyDescent="0.2">
      <c r="A17" s="101" t="s">
        <v>128</v>
      </c>
      <c r="B17" s="96">
        <v>73.540000000000006</v>
      </c>
      <c r="C17" s="97" t="s">
        <v>135</v>
      </c>
      <c r="D17" s="97" t="s">
        <v>132</v>
      </c>
      <c r="E17" s="98" t="s">
        <v>130</v>
      </c>
      <c r="F17" s="99"/>
    </row>
    <row r="18" spans="1:6" s="100" customFormat="1" x14ac:dyDescent="0.2">
      <c r="A18" s="101" t="s">
        <v>128</v>
      </c>
      <c r="B18" s="96">
        <v>760.84</v>
      </c>
      <c r="C18" s="97" t="s">
        <v>133</v>
      </c>
      <c r="D18" s="97" t="s">
        <v>125</v>
      </c>
      <c r="E18" s="98" t="s">
        <v>130</v>
      </c>
      <c r="F18" s="99"/>
    </row>
    <row r="19" spans="1:6" s="100" customFormat="1" x14ac:dyDescent="0.2">
      <c r="A19" s="101" t="s">
        <v>128</v>
      </c>
      <c r="B19" s="96">
        <v>55.2</v>
      </c>
      <c r="C19" s="97" t="s">
        <v>136</v>
      </c>
      <c r="D19" s="97" t="s">
        <v>132</v>
      </c>
      <c r="E19" s="98" t="s">
        <v>137</v>
      </c>
      <c r="F19" s="99"/>
    </row>
    <row r="20" spans="1:6" s="100" customFormat="1" x14ac:dyDescent="0.2">
      <c r="A20" s="101" t="s">
        <v>138</v>
      </c>
      <c r="B20" s="96">
        <v>39.200000000000003</v>
      </c>
      <c r="C20" s="97" t="s">
        <v>139</v>
      </c>
      <c r="D20" s="97" t="s">
        <v>132</v>
      </c>
      <c r="E20" s="98" t="s">
        <v>137</v>
      </c>
      <c r="F20" s="99"/>
    </row>
    <row r="21" spans="1:6" s="100" customFormat="1" x14ac:dyDescent="0.2">
      <c r="A21" s="101" t="s">
        <v>138</v>
      </c>
      <c r="B21" s="96">
        <v>804.2</v>
      </c>
      <c r="C21" s="97" t="s">
        <v>140</v>
      </c>
      <c r="D21" s="97" t="s">
        <v>125</v>
      </c>
      <c r="E21" s="98" t="s">
        <v>127</v>
      </c>
      <c r="F21" s="99"/>
    </row>
    <row r="22" spans="1:6" s="100" customFormat="1" x14ac:dyDescent="0.2">
      <c r="A22" s="101" t="s">
        <v>138</v>
      </c>
      <c r="B22" s="96">
        <v>1108.3800000000001</v>
      </c>
      <c r="C22" s="97" t="s">
        <v>140</v>
      </c>
      <c r="D22" s="97" t="s">
        <v>129</v>
      </c>
      <c r="E22" s="98" t="s">
        <v>127</v>
      </c>
      <c r="F22" s="99"/>
    </row>
    <row r="23" spans="1:6" s="100" customFormat="1" x14ac:dyDescent="0.2">
      <c r="A23" s="101" t="s">
        <v>138</v>
      </c>
      <c r="B23" s="96">
        <v>29.58</v>
      </c>
      <c r="C23" s="97" t="s">
        <v>141</v>
      </c>
      <c r="D23" s="97" t="s">
        <v>132</v>
      </c>
      <c r="E23" s="98" t="s">
        <v>127</v>
      </c>
      <c r="F23" s="99"/>
    </row>
    <row r="24" spans="1:6" s="100" customFormat="1" x14ac:dyDescent="0.2">
      <c r="A24" s="101" t="s">
        <v>138</v>
      </c>
      <c r="B24" s="96">
        <v>62.13</v>
      </c>
      <c r="C24" s="97" t="s">
        <v>140</v>
      </c>
      <c r="D24" s="97" t="s">
        <v>142</v>
      </c>
      <c r="E24" s="98" t="s">
        <v>127</v>
      </c>
      <c r="F24" s="99"/>
    </row>
    <row r="25" spans="1:6" s="100" customFormat="1" x14ac:dyDescent="0.2">
      <c r="A25" s="101" t="s">
        <v>138</v>
      </c>
      <c r="B25" s="96">
        <v>17.489999999999998</v>
      </c>
      <c r="C25" s="97" t="s">
        <v>140</v>
      </c>
      <c r="D25" s="97" t="s">
        <v>142</v>
      </c>
      <c r="E25" s="98" t="s">
        <v>130</v>
      </c>
      <c r="F25" s="99"/>
    </row>
    <row r="26" spans="1:6" s="100" customFormat="1" x14ac:dyDescent="0.2">
      <c r="A26" s="101" t="s">
        <v>138</v>
      </c>
      <c r="B26" s="96">
        <v>24.01</v>
      </c>
      <c r="C26" s="97" t="s">
        <v>143</v>
      </c>
      <c r="D26" s="97" t="s">
        <v>132</v>
      </c>
      <c r="E26" s="98" t="s">
        <v>127</v>
      </c>
      <c r="F26" s="99"/>
    </row>
    <row r="27" spans="1:6" s="100" customFormat="1" x14ac:dyDescent="0.2">
      <c r="A27" s="101" t="s">
        <v>138</v>
      </c>
      <c r="B27" s="96">
        <v>33.700000000000003</v>
      </c>
      <c r="C27" s="97" t="s">
        <v>144</v>
      </c>
      <c r="D27" s="97" t="s">
        <v>132</v>
      </c>
      <c r="E27" s="98" t="s">
        <v>137</v>
      </c>
      <c r="F27" s="99"/>
    </row>
    <row r="28" spans="1:6" s="100" customFormat="1" x14ac:dyDescent="0.2">
      <c r="A28" s="101" t="s">
        <v>145</v>
      </c>
      <c r="B28" s="96">
        <v>863.38</v>
      </c>
      <c r="C28" s="97" t="s">
        <v>146</v>
      </c>
      <c r="D28" s="97" t="s">
        <v>129</v>
      </c>
      <c r="E28" s="98" t="s">
        <v>130</v>
      </c>
      <c r="F28" s="99"/>
    </row>
    <row r="29" spans="1:6" s="100" customFormat="1" x14ac:dyDescent="0.2">
      <c r="A29" s="101" t="s">
        <v>145</v>
      </c>
      <c r="B29" s="96">
        <v>731.14</v>
      </c>
      <c r="C29" s="97" t="s">
        <v>146</v>
      </c>
      <c r="D29" s="97" t="s">
        <v>125</v>
      </c>
      <c r="E29" s="98" t="s">
        <v>130</v>
      </c>
      <c r="F29" s="99"/>
    </row>
    <row r="30" spans="1:6" s="100" customFormat="1" x14ac:dyDescent="0.2">
      <c r="A30" s="101" t="s">
        <v>145</v>
      </c>
      <c r="B30" s="96">
        <v>133.43</v>
      </c>
      <c r="C30" s="97" t="s">
        <v>147</v>
      </c>
      <c r="D30" s="97" t="s">
        <v>132</v>
      </c>
      <c r="E30" s="98" t="s">
        <v>130</v>
      </c>
      <c r="F30" s="99"/>
    </row>
    <row r="31" spans="1:6" s="100" customFormat="1" x14ac:dyDescent="0.2">
      <c r="A31" s="101" t="s">
        <v>145</v>
      </c>
      <c r="B31" s="96">
        <v>108.79</v>
      </c>
      <c r="C31" s="97" t="s">
        <v>148</v>
      </c>
      <c r="D31" s="97" t="s">
        <v>132</v>
      </c>
      <c r="E31" s="98" t="s">
        <v>130</v>
      </c>
      <c r="F31" s="99"/>
    </row>
    <row r="32" spans="1:6" s="100" customFormat="1" x14ac:dyDescent="0.2">
      <c r="A32" s="101" t="s">
        <v>145</v>
      </c>
      <c r="B32" s="96">
        <v>60.64</v>
      </c>
      <c r="C32" s="97" t="s">
        <v>149</v>
      </c>
      <c r="D32" s="97" t="s">
        <v>132</v>
      </c>
      <c r="E32" s="98" t="s">
        <v>130</v>
      </c>
      <c r="F32" s="99"/>
    </row>
    <row r="33" spans="1:7" s="100" customFormat="1" x14ac:dyDescent="0.2">
      <c r="A33" s="101" t="s">
        <v>145</v>
      </c>
      <c r="B33" s="96">
        <v>16.14</v>
      </c>
      <c r="C33" s="97" t="s">
        <v>150</v>
      </c>
      <c r="D33" s="97" t="s">
        <v>132</v>
      </c>
      <c r="E33" s="98" t="s">
        <v>130</v>
      </c>
      <c r="F33" s="99"/>
    </row>
    <row r="34" spans="1:7" s="100" customFormat="1" x14ac:dyDescent="0.2">
      <c r="A34" s="101" t="s">
        <v>145</v>
      </c>
      <c r="B34" s="96">
        <v>12.47</v>
      </c>
      <c r="C34" s="97" t="s">
        <v>151</v>
      </c>
      <c r="D34" s="97" t="s">
        <v>132</v>
      </c>
      <c r="E34" s="98" t="s">
        <v>130</v>
      </c>
      <c r="F34" s="99"/>
    </row>
    <row r="35" spans="1:7" s="100" customFormat="1" x14ac:dyDescent="0.2">
      <c r="A35" s="101" t="s">
        <v>145</v>
      </c>
      <c r="B35" s="96">
        <v>10.57</v>
      </c>
      <c r="C35" s="97" t="s">
        <v>152</v>
      </c>
      <c r="D35" s="97" t="s">
        <v>153</v>
      </c>
      <c r="E35" s="98" t="s">
        <v>130</v>
      </c>
      <c r="F35" s="99"/>
    </row>
    <row r="36" spans="1:7" s="100" customFormat="1" x14ac:dyDescent="0.2">
      <c r="A36" s="101" t="s">
        <v>145</v>
      </c>
      <c r="B36" s="96">
        <v>21.9</v>
      </c>
      <c r="C36" s="97" t="s">
        <v>154</v>
      </c>
      <c r="D36" s="97" t="s">
        <v>132</v>
      </c>
      <c r="E36" s="98" t="s">
        <v>130</v>
      </c>
      <c r="F36" s="99"/>
    </row>
    <row r="37" spans="1:7" s="100" customFormat="1" x14ac:dyDescent="0.2">
      <c r="A37" s="95"/>
      <c r="B37" s="96"/>
      <c r="C37" s="97"/>
      <c r="D37" s="97"/>
      <c r="E37" s="98"/>
      <c r="F37" s="99"/>
    </row>
    <row r="38" spans="1:7" s="100" customFormat="1" x14ac:dyDescent="0.2">
      <c r="A38" s="102"/>
      <c r="B38" s="103"/>
      <c r="C38" s="104"/>
      <c r="D38" s="104"/>
      <c r="E38" s="105"/>
      <c r="F38" s="106"/>
    </row>
    <row r="39" spans="1:7" s="100" customFormat="1" x14ac:dyDescent="0.2">
      <c r="A39" s="107" t="s">
        <v>155</v>
      </c>
      <c r="B39" s="108">
        <f>SUM(B12:B38)</f>
        <v>6859.05</v>
      </c>
      <c r="C39" s="109" t="str">
        <f>IF(SUBTOTAL(3,B12:B38)=SUBTOTAL(103,B12:B38),'[2]Summary and sign-off'!$A$47,'[2]Summary and sign-off'!$A$48)</f>
        <v>Check - there are no hidden rows with data</v>
      </c>
      <c r="D39" s="192" t="str">
        <f>IF('[2]Summary and sign-off'!F54='[2]Summary and sign-off'!F53,'[2]Summary and sign-off'!A50,'[2]Summary and sign-off'!A49)</f>
        <v>Check - each entry provides sufficient information</v>
      </c>
      <c r="E39" s="192"/>
      <c r="F39" s="110"/>
      <c r="G39" s="111"/>
    </row>
    <row r="40" spans="1:7" s="100" customFormat="1" x14ac:dyDescent="0.2">
      <c r="A40" s="52"/>
      <c r="B40" s="53"/>
      <c r="C40" s="52"/>
      <c r="D40" s="52"/>
      <c r="E40" s="52"/>
      <c r="F40" s="110"/>
      <c r="G40" s="111"/>
    </row>
    <row r="41" spans="1:7" s="100" customFormat="1" ht="15.75" x14ac:dyDescent="0.2">
      <c r="A41" s="193" t="s">
        <v>156</v>
      </c>
      <c r="B41" s="193"/>
      <c r="C41" s="193"/>
      <c r="D41" s="193"/>
      <c r="E41" s="193"/>
      <c r="F41" s="106"/>
    </row>
    <row r="42" spans="1:7" s="100" customFormat="1" ht="38.25" x14ac:dyDescent="0.2">
      <c r="A42" s="93" t="s">
        <v>119</v>
      </c>
      <c r="B42" s="93" t="s">
        <v>64</v>
      </c>
      <c r="C42" s="93" t="s">
        <v>157</v>
      </c>
      <c r="D42" s="93" t="s">
        <v>122</v>
      </c>
      <c r="E42" s="93" t="s">
        <v>123</v>
      </c>
      <c r="F42" s="106"/>
    </row>
    <row r="43" spans="1:7" s="100" customFormat="1" x14ac:dyDescent="0.2">
      <c r="A43" s="95">
        <v>43474</v>
      </c>
      <c r="B43" s="96">
        <v>38</v>
      </c>
      <c r="C43" s="97" t="s">
        <v>158</v>
      </c>
      <c r="D43" s="97" t="s">
        <v>159</v>
      </c>
      <c r="E43" s="98" t="s">
        <v>160</v>
      </c>
      <c r="F43" s="106"/>
    </row>
    <row r="44" spans="1:7" s="100" customFormat="1" x14ac:dyDescent="0.2">
      <c r="A44" s="95">
        <v>43474</v>
      </c>
      <c r="B44" s="96">
        <f>377.18+14.38</f>
        <v>391.56</v>
      </c>
      <c r="C44" s="97" t="s">
        <v>158</v>
      </c>
      <c r="D44" s="97" t="s">
        <v>129</v>
      </c>
      <c r="E44" s="98" t="s">
        <v>160</v>
      </c>
      <c r="F44" s="106"/>
    </row>
    <row r="45" spans="1:7" s="100" customFormat="1" x14ac:dyDescent="0.2">
      <c r="A45" s="95">
        <v>43479</v>
      </c>
      <c r="B45" s="96">
        <f>174+8.05+0.58</f>
        <v>182.63000000000002</v>
      </c>
      <c r="C45" s="97" t="s">
        <v>161</v>
      </c>
      <c r="D45" s="97" t="s">
        <v>125</v>
      </c>
      <c r="E45" s="98" t="s">
        <v>162</v>
      </c>
      <c r="F45" s="106"/>
    </row>
    <row r="46" spans="1:7" s="100" customFormat="1" x14ac:dyDescent="0.2">
      <c r="A46" s="95">
        <v>43479</v>
      </c>
      <c r="B46" s="96">
        <f>614.68+14.38+11.5</f>
        <v>640.55999999999995</v>
      </c>
      <c r="C46" s="97" t="s">
        <v>161</v>
      </c>
      <c r="D46" s="97" t="s">
        <v>129</v>
      </c>
      <c r="E46" s="98" t="s">
        <v>162</v>
      </c>
      <c r="F46" s="106"/>
    </row>
    <row r="47" spans="1:7" s="100" customFormat="1" x14ac:dyDescent="0.2">
      <c r="A47" s="95">
        <v>43480</v>
      </c>
      <c r="B47" s="96">
        <v>77.3</v>
      </c>
      <c r="C47" s="97" t="s">
        <v>163</v>
      </c>
      <c r="D47" s="97" t="s">
        <v>132</v>
      </c>
      <c r="E47" s="98" t="s">
        <v>162</v>
      </c>
      <c r="F47" s="99"/>
    </row>
    <row r="48" spans="1:7" s="100" customFormat="1" x14ac:dyDescent="0.2">
      <c r="A48" s="95">
        <v>43490</v>
      </c>
      <c r="B48" s="96">
        <v>39</v>
      </c>
      <c r="C48" s="97" t="s">
        <v>164</v>
      </c>
      <c r="D48" s="97" t="s">
        <v>159</v>
      </c>
      <c r="E48" s="98" t="s">
        <v>137</v>
      </c>
      <c r="F48" s="99"/>
    </row>
    <row r="49" spans="1:6" s="100" customFormat="1" x14ac:dyDescent="0.2">
      <c r="A49" s="95">
        <v>43495</v>
      </c>
      <c r="B49" s="96">
        <f>388.69+14.38</f>
        <v>403.07</v>
      </c>
      <c r="C49" s="97" t="s">
        <v>165</v>
      </c>
      <c r="D49" s="97" t="s">
        <v>129</v>
      </c>
      <c r="E49" s="98" t="s">
        <v>166</v>
      </c>
      <c r="F49" s="99"/>
    </row>
    <row r="50" spans="1:6" s="100" customFormat="1" x14ac:dyDescent="0.2">
      <c r="A50" s="95">
        <v>43495</v>
      </c>
      <c r="B50" s="96">
        <v>8.0500000000000007</v>
      </c>
      <c r="C50" s="97" t="s">
        <v>167</v>
      </c>
      <c r="D50" s="97" t="s">
        <v>125</v>
      </c>
      <c r="E50" s="98" t="s">
        <v>166</v>
      </c>
      <c r="F50" s="99"/>
    </row>
    <row r="51" spans="1:6" s="100" customFormat="1" x14ac:dyDescent="0.2">
      <c r="A51" s="95">
        <v>43495</v>
      </c>
      <c r="B51" s="96">
        <v>57.19</v>
      </c>
      <c r="C51" s="97" t="s">
        <v>167</v>
      </c>
      <c r="D51" s="97" t="s">
        <v>168</v>
      </c>
      <c r="E51" s="98" t="s">
        <v>166</v>
      </c>
      <c r="F51" s="99"/>
    </row>
    <row r="52" spans="1:6" s="100" customFormat="1" x14ac:dyDescent="0.2">
      <c r="A52" s="95">
        <v>43495</v>
      </c>
      <c r="B52" s="96">
        <v>10.5</v>
      </c>
      <c r="C52" s="97" t="s">
        <v>169</v>
      </c>
      <c r="D52" s="97" t="s">
        <v>170</v>
      </c>
      <c r="E52" s="98" t="s">
        <v>166</v>
      </c>
      <c r="F52" s="99"/>
    </row>
    <row r="53" spans="1:6" s="100" customFormat="1" x14ac:dyDescent="0.2">
      <c r="A53" s="95">
        <v>43501</v>
      </c>
      <c r="B53" s="96">
        <f>549.08+14.38</f>
        <v>563.46</v>
      </c>
      <c r="C53" s="97" t="s">
        <v>171</v>
      </c>
      <c r="D53" s="97" t="s">
        <v>129</v>
      </c>
      <c r="E53" s="98" t="s">
        <v>172</v>
      </c>
      <c r="F53" s="99"/>
    </row>
    <row r="54" spans="1:6" s="100" customFormat="1" x14ac:dyDescent="0.2">
      <c r="A54" s="95">
        <v>43501</v>
      </c>
      <c r="B54" s="96">
        <v>726.83</v>
      </c>
      <c r="C54" s="97" t="s">
        <v>171</v>
      </c>
      <c r="D54" s="97" t="s">
        <v>125</v>
      </c>
      <c r="E54" s="98" t="s">
        <v>172</v>
      </c>
      <c r="F54" s="99"/>
    </row>
    <row r="55" spans="1:6" s="100" customFormat="1" x14ac:dyDescent="0.2">
      <c r="A55" s="95">
        <v>43501</v>
      </c>
      <c r="B55" s="96">
        <v>89.65</v>
      </c>
      <c r="C55" s="97" t="s">
        <v>171</v>
      </c>
      <c r="D55" s="97" t="s">
        <v>168</v>
      </c>
      <c r="E55" s="98" t="s">
        <v>172</v>
      </c>
      <c r="F55" s="99"/>
    </row>
    <row r="56" spans="1:6" s="100" customFormat="1" x14ac:dyDescent="0.2">
      <c r="A56" s="95">
        <v>43502</v>
      </c>
      <c r="B56" s="96">
        <v>65.099999999999994</v>
      </c>
      <c r="C56" s="97" t="s">
        <v>171</v>
      </c>
      <c r="D56" s="97" t="s">
        <v>159</v>
      </c>
      <c r="E56" s="98" t="s">
        <v>137</v>
      </c>
      <c r="F56" s="99"/>
    </row>
    <row r="57" spans="1:6" s="100" customFormat="1" x14ac:dyDescent="0.2">
      <c r="A57" s="95">
        <v>43502</v>
      </c>
      <c r="B57" s="96">
        <v>28.9</v>
      </c>
      <c r="C57" s="97" t="s">
        <v>171</v>
      </c>
      <c r="D57" s="97" t="s">
        <v>134</v>
      </c>
      <c r="E57" s="98" t="s">
        <v>172</v>
      </c>
      <c r="F57" s="99"/>
    </row>
    <row r="58" spans="1:6" s="100" customFormat="1" x14ac:dyDescent="0.2">
      <c r="A58" s="95">
        <v>43510</v>
      </c>
      <c r="B58" s="96">
        <v>647.33000000000004</v>
      </c>
      <c r="C58" s="97" t="s">
        <v>173</v>
      </c>
      <c r="D58" s="97" t="s">
        <v>129</v>
      </c>
      <c r="E58" s="98" t="s">
        <v>174</v>
      </c>
      <c r="F58" s="99"/>
    </row>
    <row r="59" spans="1:6" s="100" customFormat="1" x14ac:dyDescent="0.2">
      <c r="A59" s="95">
        <v>43510</v>
      </c>
      <c r="B59" s="96">
        <v>66.599999999999994</v>
      </c>
      <c r="C59" s="97" t="s">
        <v>173</v>
      </c>
      <c r="D59" s="97" t="s">
        <v>159</v>
      </c>
      <c r="E59" s="98" t="s">
        <v>137</v>
      </c>
      <c r="F59" s="99"/>
    </row>
    <row r="60" spans="1:6" s="100" customFormat="1" x14ac:dyDescent="0.2">
      <c r="A60" s="95">
        <v>43531</v>
      </c>
      <c r="B60" s="96">
        <v>496.95</v>
      </c>
      <c r="C60" s="97" t="s">
        <v>175</v>
      </c>
      <c r="D60" s="97" t="s">
        <v>129</v>
      </c>
      <c r="E60" s="98" t="s">
        <v>174</v>
      </c>
      <c r="F60" s="99"/>
    </row>
    <row r="61" spans="1:6" s="100" customFormat="1" x14ac:dyDescent="0.2">
      <c r="A61" s="95">
        <v>43531</v>
      </c>
      <c r="B61" s="96">
        <v>46.1</v>
      </c>
      <c r="C61" s="97" t="s">
        <v>176</v>
      </c>
      <c r="D61" s="97" t="s">
        <v>132</v>
      </c>
      <c r="E61" s="98" t="s">
        <v>137</v>
      </c>
      <c r="F61" s="99"/>
    </row>
    <row r="62" spans="1:6" s="100" customFormat="1" x14ac:dyDescent="0.2">
      <c r="A62" s="95">
        <v>43531</v>
      </c>
      <c r="B62" s="96">
        <v>43.9</v>
      </c>
      <c r="C62" s="97" t="s">
        <v>177</v>
      </c>
      <c r="D62" s="97" t="s">
        <v>132</v>
      </c>
      <c r="E62" s="98" t="s">
        <v>137</v>
      </c>
      <c r="F62" s="99"/>
    </row>
    <row r="63" spans="1:6" s="100" customFormat="1" x14ac:dyDescent="0.2">
      <c r="A63" s="95">
        <v>43534</v>
      </c>
      <c r="B63" s="96">
        <v>500.91</v>
      </c>
      <c r="C63" s="97" t="s">
        <v>178</v>
      </c>
      <c r="D63" s="97" t="s">
        <v>129</v>
      </c>
      <c r="E63" s="98" t="s">
        <v>179</v>
      </c>
      <c r="F63" s="99"/>
    </row>
    <row r="64" spans="1:6" s="100" customFormat="1" x14ac:dyDescent="0.2">
      <c r="A64" s="95">
        <v>43536</v>
      </c>
      <c r="B64" s="96">
        <v>39.299999999999997</v>
      </c>
      <c r="C64" s="97" t="s">
        <v>180</v>
      </c>
      <c r="D64" s="97" t="s">
        <v>132</v>
      </c>
      <c r="E64" s="98" t="s">
        <v>137</v>
      </c>
      <c r="F64" s="99"/>
    </row>
    <row r="65" spans="1:6" s="100" customFormat="1" x14ac:dyDescent="0.2">
      <c r="A65" s="95">
        <v>43543</v>
      </c>
      <c r="B65" s="96">
        <v>39.299999999999997</v>
      </c>
      <c r="C65" s="97" t="s">
        <v>180</v>
      </c>
      <c r="D65" s="97" t="s">
        <v>132</v>
      </c>
      <c r="E65" s="98" t="s">
        <v>137</v>
      </c>
      <c r="F65" s="99"/>
    </row>
    <row r="66" spans="1:6" s="100" customFormat="1" x14ac:dyDescent="0.2">
      <c r="A66" s="101" t="s">
        <v>181</v>
      </c>
      <c r="B66" s="96">
        <v>335.66</v>
      </c>
      <c r="C66" s="97" t="s">
        <v>182</v>
      </c>
      <c r="D66" s="97" t="s">
        <v>129</v>
      </c>
      <c r="E66" s="98" t="s">
        <v>183</v>
      </c>
      <c r="F66" s="99"/>
    </row>
    <row r="67" spans="1:6" s="100" customFormat="1" x14ac:dyDescent="0.2">
      <c r="A67" s="101" t="s">
        <v>181</v>
      </c>
      <c r="B67" s="96">
        <v>53</v>
      </c>
      <c r="C67" s="97" t="s">
        <v>184</v>
      </c>
      <c r="D67" s="97" t="s">
        <v>132</v>
      </c>
      <c r="E67" s="98" t="s">
        <v>183</v>
      </c>
      <c r="F67" s="99"/>
    </row>
    <row r="68" spans="1:6" s="100" customFormat="1" x14ac:dyDescent="0.2">
      <c r="A68" s="101" t="s">
        <v>181</v>
      </c>
      <c r="B68" s="96">
        <v>32.9</v>
      </c>
      <c r="C68" s="97" t="s">
        <v>185</v>
      </c>
      <c r="D68" s="97" t="s">
        <v>132</v>
      </c>
      <c r="E68" s="98" t="s">
        <v>137</v>
      </c>
      <c r="F68" s="99"/>
    </row>
    <row r="69" spans="1:6" s="100" customFormat="1" x14ac:dyDescent="0.2">
      <c r="A69" s="101" t="s">
        <v>186</v>
      </c>
      <c r="B69" s="96">
        <v>47.7</v>
      </c>
      <c r="C69" s="97" t="s">
        <v>187</v>
      </c>
      <c r="D69" s="97" t="s">
        <v>134</v>
      </c>
      <c r="E69" s="98" t="s">
        <v>188</v>
      </c>
      <c r="F69" s="99"/>
    </row>
    <row r="70" spans="1:6" s="100" customFormat="1" x14ac:dyDescent="0.2">
      <c r="A70" s="101" t="s">
        <v>189</v>
      </c>
      <c r="B70" s="96">
        <v>68.599999999999994</v>
      </c>
      <c r="C70" s="97" t="s">
        <v>190</v>
      </c>
      <c r="D70" s="97" t="s">
        <v>132</v>
      </c>
      <c r="E70" s="98" t="s">
        <v>137</v>
      </c>
      <c r="F70" s="99"/>
    </row>
    <row r="71" spans="1:6" s="100" customFormat="1" x14ac:dyDescent="0.2">
      <c r="A71" s="101" t="s">
        <v>189</v>
      </c>
      <c r="B71" s="96">
        <v>67.7</v>
      </c>
      <c r="C71" s="97" t="s">
        <v>191</v>
      </c>
      <c r="D71" s="97" t="s">
        <v>192</v>
      </c>
      <c r="E71" s="98" t="s">
        <v>137</v>
      </c>
      <c r="F71" s="99"/>
    </row>
    <row r="72" spans="1:6" s="100" customFormat="1" x14ac:dyDescent="0.2">
      <c r="A72" s="101" t="s">
        <v>189</v>
      </c>
      <c r="B72" s="96">
        <v>361.75</v>
      </c>
      <c r="C72" s="97" t="s">
        <v>191</v>
      </c>
      <c r="D72" s="97" t="s">
        <v>129</v>
      </c>
      <c r="E72" s="98" t="s">
        <v>183</v>
      </c>
      <c r="F72" s="99"/>
    </row>
    <row r="73" spans="1:6" s="100" customFormat="1" x14ac:dyDescent="0.2">
      <c r="A73" s="101" t="s">
        <v>189</v>
      </c>
      <c r="B73" s="96">
        <v>80.8</v>
      </c>
      <c r="C73" s="97" t="s">
        <v>193</v>
      </c>
      <c r="D73" s="97" t="s">
        <v>132</v>
      </c>
      <c r="E73" s="98" t="s">
        <v>137</v>
      </c>
      <c r="F73" s="99"/>
    </row>
    <row r="74" spans="1:6" s="100" customFormat="1" x14ac:dyDescent="0.2">
      <c r="A74" s="95">
        <v>43588</v>
      </c>
      <c r="B74" s="96">
        <v>39</v>
      </c>
      <c r="C74" s="97" t="s">
        <v>194</v>
      </c>
      <c r="D74" s="97" t="s">
        <v>195</v>
      </c>
      <c r="E74" s="98" t="s">
        <v>137</v>
      </c>
    </row>
    <row r="75" spans="1:6" s="100" customFormat="1" x14ac:dyDescent="0.2">
      <c r="A75" s="95">
        <v>43589</v>
      </c>
      <c r="B75" s="96">
        <v>382.96</v>
      </c>
      <c r="C75" s="97" t="s">
        <v>194</v>
      </c>
      <c r="D75" s="97" t="s">
        <v>129</v>
      </c>
      <c r="E75" s="98" t="s">
        <v>174</v>
      </c>
      <c r="F75" s="99"/>
    </row>
    <row r="76" spans="1:6" s="100" customFormat="1" x14ac:dyDescent="0.2">
      <c r="A76" s="95">
        <v>43590</v>
      </c>
      <c r="B76" s="96">
        <v>39.799999999999997</v>
      </c>
      <c r="C76" s="97" t="s">
        <v>196</v>
      </c>
      <c r="D76" s="97" t="s">
        <v>132</v>
      </c>
      <c r="E76" s="98" t="s">
        <v>137</v>
      </c>
    </row>
    <row r="77" spans="1:6" s="100" customFormat="1" x14ac:dyDescent="0.2">
      <c r="A77" s="95">
        <v>43590</v>
      </c>
      <c r="B77" s="96">
        <v>31.2</v>
      </c>
      <c r="C77" s="97" t="s">
        <v>197</v>
      </c>
      <c r="D77" s="97" t="s">
        <v>132</v>
      </c>
      <c r="E77" s="98" t="s">
        <v>179</v>
      </c>
    </row>
    <row r="78" spans="1:6" s="100" customFormat="1" x14ac:dyDescent="0.2">
      <c r="A78" s="95">
        <v>43591</v>
      </c>
      <c r="B78" s="96">
        <v>40.479999999999997</v>
      </c>
      <c r="C78" s="97" t="s">
        <v>198</v>
      </c>
      <c r="D78" s="97" t="s">
        <v>129</v>
      </c>
      <c r="E78" s="98" t="s">
        <v>199</v>
      </c>
      <c r="F78" s="99"/>
    </row>
    <row r="79" spans="1:6" ht="14.45" customHeight="1" x14ac:dyDescent="0.2">
      <c r="A79" s="95">
        <v>43591</v>
      </c>
      <c r="B79" s="96">
        <v>277.23</v>
      </c>
      <c r="C79" s="97" t="s">
        <v>198</v>
      </c>
      <c r="D79" s="97" t="s">
        <v>125</v>
      </c>
      <c r="E79" s="98" t="s">
        <v>179</v>
      </c>
      <c r="F79" s="25"/>
    </row>
    <row r="80" spans="1:6" ht="14.45" customHeight="1" x14ac:dyDescent="0.2">
      <c r="A80" s="95">
        <v>43591</v>
      </c>
      <c r="B80" s="96">
        <v>188</v>
      </c>
      <c r="C80" s="97" t="s">
        <v>198</v>
      </c>
      <c r="D80" s="97" t="s">
        <v>125</v>
      </c>
      <c r="E80" s="98" t="s">
        <v>200</v>
      </c>
      <c r="F80" s="52"/>
    </row>
    <row r="81" spans="1:6" s="100" customFormat="1" x14ac:dyDescent="0.2">
      <c r="A81" s="95">
        <v>43592</v>
      </c>
      <c r="B81" s="96">
        <v>182.63</v>
      </c>
      <c r="C81" s="97" t="s">
        <v>201</v>
      </c>
      <c r="D81" s="97" t="s">
        <v>125</v>
      </c>
      <c r="E81" s="98" t="s">
        <v>162</v>
      </c>
      <c r="F81" s="99"/>
    </row>
    <row r="82" spans="1:6" s="100" customFormat="1" x14ac:dyDescent="0.2">
      <c r="A82" s="95">
        <v>43592</v>
      </c>
      <c r="B82" s="96">
        <v>13.9</v>
      </c>
      <c r="C82" s="97" t="s">
        <v>202</v>
      </c>
      <c r="D82" s="97" t="s">
        <v>142</v>
      </c>
      <c r="E82" s="98" t="s">
        <v>162</v>
      </c>
    </row>
    <row r="83" spans="1:6" s="100" customFormat="1" x14ac:dyDescent="0.2">
      <c r="A83" s="95">
        <v>43592</v>
      </c>
      <c r="B83" s="96">
        <v>74.2</v>
      </c>
      <c r="C83" s="97" t="s">
        <v>203</v>
      </c>
      <c r="D83" s="97" t="s">
        <v>132</v>
      </c>
      <c r="E83" s="98" t="s">
        <v>162</v>
      </c>
    </row>
    <row r="84" spans="1:6" s="100" customFormat="1" x14ac:dyDescent="0.2">
      <c r="A84" s="95">
        <v>43593</v>
      </c>
      <c r="B84" s="96">
        <v>138.80000000000001</v>
      </c>
      <c r="C84" s="97" t="s">
        <v>204</v>
      </c>
      <c r="D84" s="97" t="s">
        <v>132</v>
      </c>
      <c r="E84" s="98" t="s">
        <v>162</v>
      </c>
    </row>
    <row r="85" spans="1:6" s="100" customFormat="1" x14ac:dyDescent="0.2">
      <c r="A85" s="95">
        <v>43593</v>
      </c>
      <c r="B85" s="96">
        <v>35.5</v>
      </c>
      <c r="C85" s="97" t="s">
        <v>205</v>
      </c>
      <c r="D85" s="97" t="s">
        <v>132</v>
      </c>
      <c r="E85" s="98" t="s">
        <v>137</v>
      </c>
    </row>
    <row r="86" spans="1:6" ht="14.45" customHeight="1" x14ac:dyDescent="0.2">
      <c r="A86" s="95">
        <v>43601</v>
      </c>
      <c r="B86" s="96">
        <v>255.28</v>
      </c>
      <c r="C86" s="97" t="s">
        <v>206</v>
      </c>
      <c r="D86" s="97" t="s">
        <v>125</v>
      </c>
      <c r="E86" s="98" t="s">
        <v>162</v>
      </c>
      <c r="F86" s="25"/>
    </row>
    <row r="87" spans="1:6" ht="14.45" customHeight="1" x14ac:dyDescent="0.2">
      <c r="A87" s="95">
        <v>43601</v>
      </c>
      <c r="B87" s="96">
        <v>383.73</v>
      </c>
      <c r="C87" s="97" t="s">
        <v>206</v>
      </c>
      <c r="D87" s="97" t="s">
        <v>129</v>
      </c>
      <c r="E87" s="98" t="s">
        <v>162</v>
      </c>
      <c r="F87" s="112"/>
    </row>
    <row r="88" spans="1:6" s="100" customFormat="1" x14ac:dyDescent="0.2">
      <c r="A88" s="95">
        <v>43601</v>
      </c>
      <c r="B88" s="96">
        <v>56</v>
      </c>
      <c r="C88" s="97" t="s">
        <v>207</v>
      </c>
      <c r="D88" s="97" t="s">
        <v>132</v>
      </c>
      <c r="E88" s="98" t="s">
        <v>137</v>
      </c>
    </row>
    <row r="89" spans="1:6" s="100" customFormat="1" x14ac:dyDescent="0.2">
      <c r="A89" s="95">
        <v>43602</v>
      </c>
      <c r="B89" s="96">
        <v>67.8</v>
      </c>
      <c r="C89" s="97" t="s">
        <v>208</v>
      </c>
      <c r="D89" s="97" t="s">
        <v>132</v>
      </c>
      <c r="E89" s="98" t="s">
        <v>137</v>
      </c>
    </row>
    <row r="90" spans="1:6" s="100" customFormat="1" x14ac:dyDescent="0.2">
      <c r="A90" s="95">
        <v>43606</v>
      </c>
      <c r="B90" s="96">
        <v>48</v>
      </c>
      <c r="C90" s="97" t="s">
        <v>209</v>
      </c>
      <c r="D90" s="97" t="s">
        <v>132</v>
      </c>
      <c r="E90" s="98" t="s">
        <v>137</v>
      </c>
    </row>
    <row r="91" spans="1:6" s="100" customFormat="1" ht="14.45" customHeight="1" x14ac:dyDescent="0.2">
      <c r="A91" s="95">
        <v>43606</v>
      </c>
      <c r="B91" s="96">
        <v>265.97000000000003</v>
      </c>
      <c r="C91" s="97" t="s">
        <v>210</v>
      </c>
      <c r="D91" s="97" t="s">
        <v>129</v>
      </c>
      <c r="E91" s="98" t="s">
        <v>162</v>
      </c>
      <c r="F91" s="99"/>
    </row>
    <row r="92" spans="1:6" s="100" customFormat="1" ht="14.45" customHeight="1" x14ac:dyDescent="0.2">
      <c r="A92" s="95">
        <v>43611</v>
      </c>
      <c r="B92" s="96">
        <v>700.57</v>
      </c>
      <c r="C92" s="97" t="s">
        <v>211</v>
      </c>
      <c r="D92" s="97" t="s">
        <v>129</v>
      </c>
      <c r="E92" s="98" t="s">
        <v>172</v>
      </c>
      <c r="F92" s="99"/>
    </row>
    <row r="93" spans="1:6" s="100" customFormat="1" x14ac:dyDescent="0.2">
      <c r="A93" s="95">
        <v>43612</v>
      </c>
      <c r="B93" s="96">
        <v>51.6</v>
      </c>
      <c r="C93" s="97" t="s">
        <v>212</v>
      </c>
      <c r="D93" s="97" t="s">
        <v>132</v>
      </c>
      <c r="E93" s="98" t="s">
        <v>137</v>
      </c>
      <c r="F93" s="99"/>
    </row>
    <row r="94" spans="1:6" s="100" customFormat="1" x14ac:dyDescent="0.2">
      <c r="A94" s="95">
        <v>43612</v>
      </c>
      <c r="B94" s="96">
        <v>37.5</v>
      </c>
      <c r="C94" s="97" t="s">
        <v>213</v>
      </c>
      <c r="D94" s="97" t="s">
        <v>132</v>
      </c>
      <c r="E94" s="98" t="s">
        <v>162</v>
      </c>
      <c r="F94" s="99"/>
    </row>
    <row r="95" spans="1:6" s="100" customFormat="1" x14ac:dyDescent="0.2">
      <c r="A95" s="95">
        <v>43612</v>
      </c>
      <c r="B95" s="96">
        <v>88.73</v>
      </c>
      <c r="C95" s="97" t="s">
        <v>211</v>
      </c>
      <c r="D95" s="97" t="s">
        <v>214</v>
      </c>
      <c r="E95" s="98" t="s">
        <v>172</v>
      </c>
      <c r="F95" s="99"/>
    </row>
    <row r="96" spans="1:6" s="100" customFormat="1" x14ac:dyDescent="0.2">
      <c r="A96" s="95">
        <v>43613</v>
      </c>
      <c r="B96" s="96">
        <v>209.5</v>
      </c>
      <c r="C96" s="97" t="s">
        <v>215</v>
      </c>
      <c r="D96" s="97" t="s">
        <v>216</v>
      </c>
      <c r="E96" s="98" t="s">
        <v>162</v>
      </c>
    </row>
    <row r="97" spans="1:7" s="100" customFormat="1" x14ac:dyDescent="0.2">
      <c r="A97" s="101" t="s">
        <v>217</v>
      </c>
      <c r="B97" s="96">
        <v>237.54999999999998</v>
      </c>
      <c r="C97" s="97" t="s">
        <v>218</v>
      </c>
      <c r="D97" s="97" t="s">
        <v>129</v>
      </c>
      <c r="E97" s="98" t="s">
        <v>162</v>
      </c>
    </row>
    <row r="98" spans="1:7" s="100" customFormat="1" x14ac:dyDescent="0.2">
      <c r="A98" s="101" t="s">
        <v>217</v>
      </c>
      <c r="B98" s="96">
        <v>71.5</v>
      </c>
      <c r="C98" s="97" t="s">
        <v>218</v>
      </c>
      <c r="D98" s="97" t="s">
        <v>134</v>
      </c>
      <c r="E98" s="98" t="s">
        <v>162</v>
      </c>
    </row>
    <row r="99" spans="1:7" s="100" customFormat="1" x14ac:dyDescent="0.2">
      <c r="A99" s="101" t="s">
        <v>217</v>
      </c>
      <c r="B99" s="96">
        <v>164</v>
      </c>
      <c r="C99" s="97" t="s">
        <v>218</v>
      </c>
      <c r="D99" s="97" t="s">
        <v>125</v>
      </c>
      <c r="E99" s="98" t="s">
        <v>162</v>
      </c>
    </row>
    <row r="100" spans="1:7" s="100" customFormat="1" x14ac:dyDescent="0.2">
      <c r="A100" s="101" t="s">
        <v>217</v>
      </c>
      <c r="B100" s="96">
        <v>105.5</v>
      </c>
      <c r="C100" s="97" t="s">
        <v>218</v>
      </c>
      <c r="D100" s="97" t="s">
        <v>192</v>
      </c>
      <c r="E100" s="98" t="s">
        <v>137</v>
      </c>
    </row>
    <row r="101" spans="1:7" s="100" customFormat="1" x14ac:dyDescent="0.2">
      <c r="A101" s="101">
        <v>43640</v>
      </c>
      <c r="B101" s="96">
        <v>39</v>
      </c>
      <c r="C101" s="97" t="s">
        <v>219</v>
      </c>
      <c r="D101" s="97" t="s">
        <v>159</v>
      </c>
      <c r="E101" s="98" t="s">
        <v>137</v>
      </c>
    </row>
    <row r="102" spans="1:7" s="100" customFormat="1" x14ac:dyDescent="0.2">
      <c r="A102" s="101" t="s">
        <v>220</v>
      </c>
      <c r="B102" s="96">
        <v>325.94</v>
      </c>
      <c r="C102" s="97" t="s">
        <v>221</v>
      </c>
      <c r="D102" s="97" t="s">
        <v>129</v>
      </c>
      <c r="E102" s="98" t="s">
        <v>222</v>
      </c>
    </row>
    <row r="103" spans="1:7" s="100" customFormat="1" x14ac:dyDescent="0.2">
      <c r="A103" s="101" t="s">
        <v>220</v>
      </c>
      <c r="B103" s="96">
        <v>66.599999999999994</v>
      </c>
      <c r="C103" s="97" t="s">
        <v>221</v>
      </c>
      <c r="D103" s="97" t="s">
        <v>192</v>
      </c>
      <c r="E103" s="98" t="s">
        <v>137</v>
      </c>
    </row>
    <row r="104" spans="1:7" s="100" customFormat="1" x14ac:dyDescent="0.2">
      <c r="A104" s="95"/>
      <c r="B104" s="96"/>
      <c r="C104" s="97"/>
      <c r="D104" s="97"/>
      <c r="E104" s="98"/>
    </row>
    <row r="105" spans="1:7" s="100" customFormat="1" x14ac:dyDescent="0.2">
      <c r="A105" s="95"/>
      <c r="B105" s="96"/>
      <c r="C105" s="97"/>
      <c r="D105" s="97"/>
      <c r="E105" s="98"/>
      <c r="F105" s="99"/>
    </row>
    <row r="106" spans="1:7" s="100" customFormat="1" x14ac:dyDescent="0.2">
      <c r="A106" s="107" t="s">
        <v>223</v>
      </c>
      <c r="B106" s="108">
        <f>SUM(B43:B105)</f>
        <v>10868.769999999997</v>
      </c>
      <c r="C106" s="109" t="str">
        <f>IF(SUBTOTAL(3,B43:B105)=SUBTOTAL(103,B43:B105),'[2]Summary and sign-off'!$A$47,'[2]Summary and sign-off'!$A$48)</f>
        <v>Check - there are no hidden rows with data</v>
      </c>
      <c r="D106" s="192" t="str">
        <f>IF('[2]Summary and sign-off'!F55='[2]Summary and sign-off'!F53,'[2]Summary and sign-off'!A50,'[2]Summary and sign-off'!A49)</f>
        <v>Check - each entry provides sufficient information</v>
      </c>
      <c r="E106" s="192"/>
      <c r="F106" s="110"/>
      <c r="G106" s="111"/>
    </row>
    <row r="107" spans="1:7" s="100" customFormat="1" x14ac:dyDescent="0.2">
      <c r="A107" s="52"/>
      <c r="B107" s="53"/>
      <c r="C107" s="52"/>
      <c r="D107" s="52"/>
      <c r="E107" s="52"/>
      <c r="F107" s="99"/>
    </row>
    <row r="108" spans="1:7" ht="19.5" customHeight="1" x14ac:dyDescent="0.2">
      <c r="A108" s="193" t="s">
        <v>224</v>
      </c>
      <c r="B108" s="193"/>
      <c r="C108" s="193"/>
      <c r="D108" s="193"/>
      <c r="E108" s="193"/>
      <c r="F108" s="25"/>
    </row>
    <row r="109" spans="1:7" ht="25.5" x14ac:dyDescent="0.2">
      <c r="A109" s="93" t="s">
        <v>119</v>
      </c>
      <c r="B109" s="93" t="s">
        <v>64</v>
      </c>
      <c r="C109" s="93" t="s">
        <v>225</v>
      </c>
      <c r="D109" s="93" t="s">
        <v>226</v>
      </c>
      <c r="E109" s="93" t="s">
        <v>123</v>
      </c>
    </row>
    <row r="110" spans="1:7" x14ac:dyDescent="0.2">
      <c r="A110" s="95">
        <v>43605</v>
      </c>
      <c r="B110" s="96">
        <v>10.3</v>
      </c>
      <c r="C110" s="97" t="s">
        <v>227</v>
      </c>
      <c r="D110" s="97" t="s">
        <v>132</v>
      </c>
      <c r="E110" s="98" t="s">
        <v>137</v>
      </c>
    </row>
    <row r="111" spans="1:7" x14ac:dyDescent="0.2">
      <c r="A111" s="95">
        <v>43606</v>
      </c>
      <c r="B111" s="113">
        <v>42.9</v>
      </c>
      <c r="C111" s="97" t="s">
        <v>228</v>
      </c>
      <c r="D111" s="97" t="s">
        <v>132</v>
      </c>
      <c r="E111" s="98" t="s">
        <v>137</v>
      </c>
    </row>
    <row r="112" spans="1:7" ht="13.9" customHeight="1" x14ac:dyDescent="0.2">
      <c r="A112" s="95">
        <v>43615</v>
      </c>
      <c r="B112" s="113">
        <v>15.9</v>
      </c>
      <c r="C112" s="97" t="s">
        <v>229</v>
      </c>
      <c r="D112" s="97" t="s">
        <v>132</v>
      </c>
      <c r="E112" s="98" t="s">
        <v>137</v>
      </c>
      <c r="F112" s="52"/>
    </row>
    <row r="113" spans="1:8" x14ac:dyDescent="0.2">
      <c r="A113" s="95"/>
      <c r="B113" s="96"/>
      <c r="C113" s="97"/>
      <c r="D113" s="97"/>
      <c r="E113" s="98"/>
      <c r="F113" s="114"/>
    </row>
    <row r="114" spans="1:8" ht="12.95" customHeight="1" x14ac:dyDescent="0.2">
      <c r="A114" s="95"/>
      <c r="B114" s="96"/>
      <c r="C114" s="97"/>
      <c r="D114" s="97"/>
      <c r="E114" s="98"/>
      <c r="F114" s="52"/>
    </row>
    <row r="115" spans="1:8" x14ac:dyDescent="0.2">
      <c r="A115" s="95"/>
      <c r="B115" s="96"/>
      <c r="C115" s="97"/>
      <c r="D115" s="97"/>
      <c r="E115" s="98"/>
      <c r="F115" s="25"/>
    </row>
    <row r="116" spans="1:8" x14ac:dyDescent="0.2">
      <c r="A116" s="107" t="s">
        <v>230</v>
      </c>
      <c r="B116" s="108">
        <f>SUM(B110:B115)</f>
        <v>69.100000000000009</v>
      </c>
      <c r="C116" s="109" t="str">
        <f>IF(SUBTOTAL(3,B110:B115)=SUBTOTAL(103,B110:B115),'[2]Summary and sign-off'!$A$47,'[2]Summary and sign-off'!$A$48)</f>
        <v>Check - there are no hidden rows with data</v>
      </c>
      <c r="D116" s="192" t="str">
        <f>IF('[2]Summary and sign-off'!F56='[2]Summary and sign-off'!F53,'[2]Summary and sign-off'!A50,'[2]Summary and sign-off'!A49)</f>
        <v>Check - each entry provides sufficient information</v>
      </c>
      <c r="E116" s="192"/>
    </row>
    <row r="117" spans="1:8" x14ac:dyDescent="0.2">
      <c r="A117" s="52"/>
      <c r="B117" s="115"/>
      <c r="C117" s="53"/>
      <c r="D117" s="52"/>
      <c r="E117" s="52"/>
      <c r="F117" s="46"/>
    </row>
    <row r="118" spans="1:8" ht="15" x14ac:dyDescent="0.2">
      <c r="A118" s="116" t="s">
        <v>232</v>
      </c>
      <c r="B118" s="117">
        <f>B39+B106+B116</f>
        <v>17796.919999999995</v>
      </c>
      <c r="C118" s="118"/>
      <c r="D118" s="118"/>
      <c r="E118" s="118"/>
      <c r="F118" s="119"/>
      <c r="G118" s="120"/>
      <c r="H118" s="111"/>
    </row>
    <row r="119" spans="1:8" x14ac:dyDescent="0.2">
      <c r="A119" s="52"/>
      <c r="B119" s="53"/>
      <c r="C119" s="52"/>
      <c r="D119" s="52"/>
      <c r="E119" s="52"/>
    </row>
    <row r="120" spans="1:8" x14ac:dyDescent="0.2">
      <c r="A120" s="121" t="s">
        <v>233</v>
      </c>
      <c r="B120" s="122" t="b">
        <f>ROUND(B118+'All other expenses'!B42-$B$43-$B$44-$B$53+Hospitality!B17,0)=ROUND('[3]JAN PCARD'!AC1+'[3]JAN ORBIT'!AT1+'[3]JAN LeaseGL3105&amp;3120'!Z2+'[3]Jan GL BU5010'!Z2+'[3]FEB GL BU5010'!Z2+'[3]FEB PCARD'!AC1+'[3]FEB ORBIT'!AT1+'[3]FEB LeaseGL3105&amp;3120'!P2+'[3]MAR GL BU5010'!Z2+'[3]MAR ORBIT'!AM1+'[3]MAR PCARD'!AC1+'[3]APR GL BU5010'!V13+'[3]APR ORBIT'!AT2+'[3]APR PCARD'!AC1+'[3]MAY GL BU5010'!W2+'[3]MAY ORBIT'!AR2+'[3]MAY PCARD'!AC1+'[3]JUN GL BU5010'!Z2+'[3]JUN ORBIT'!AT2+'[3]JUN PCARD'!AC1-'[3]To disclose in July19'!D7+423.58,0)</f>
        <v>0</v>
      </c>
      <c r="C120" s="123">
        <f>ROUND(B118+'All other expenses'!B42-$B$43-$B$44-$B$53+Hospitality!B17,1)-ROUND('[3]JAN PCARD'!AC1+'[3]JAN ORBIT'!AT1+'[3]JAN LeaseGL3105&amp;3120'!Z2+'[3]Jan GL BU5010'!Z2+'[3]FEB GL BU5010'!Z2+'[3]FEB PCARD'!AC1+'[3]FEB ORBIT'!AT1+'[3]FEB LeaseGL3105&amp;3120'!P2+'[3]MAR GL BU5010'!Z2+'[3]MAR ORBIT'!AM1+'[3]MAR PCARD'!AC1+'[3]APR GL BU5010'!V13+'[3]APR ORBIT'!AT2+'[3]APR PCARD'!AC1+'[3]MAY GL BU5010'!W2+'[3]MAY ORBIT'!AR2+'[3]MAY PCARD'!AC1+'[3]JUN GL BU5010'!Z2+'[3]JUN ORBIT'!AT2+'[3]JUN PCARD'!AC1-'[3]To disclose in July19'!D7+423.58,1)</f>
        <v>2741.6000000000022</v>
      </c>
      <c r="D120" s="52"/>
      <c r="E120" s="52"/>
    </row>
    <row r="121" spans="1:8" x14ac:dyDescent="0.2">
      <c r="A121" s="52"/>
      <c r="B121" s="53"/>
      <c r="C121" s="52"/>
      <c r="D121" s="52"/>
      <c r="E121" s="52"/>
    </row>
    <row r="122" spans="1:8" x14ac:dyDescent="0.2">
      <c r="A122" s="57" t="s">
        <v>75</v>
      </c>
      <c r="B122" s="58"/>
      <c r="C122" s="46"/>
      <c r="D122" s="46"/>
      <c r="E122" s="46"/>
    </row>
    <row r="123" spans="1:8" ht="12.75" customHeight="1" x14ac:dyDescent="0.2">
      <c r="A123" s="59" t="s">
        <v>234</v>
      </c>
      <c r="B123" s="60"/>
      <c r="C123" s="60"/>
      <c r="D123" s="124"/>
      <c r="E123" s="124"/>
    </row>
    <row r="124" spans="1:8" x14ac:dyDescent="0.2">
      <c r="A124" s="125" t="s">
        <v>235</v>
      </c>
      <c r="B124" s="52"/>
      <c r="C124" s="124"/>
      <c r="D124" s="52"/>
      <c r="E124" s="124"/>
    </row>
    <row r="125" spans="1:8" x14ac:dyDescent="0.2">
      <c r="A125" s="125" t="s">
        <v>236</v>
      </c>
      <c r="B125" s="124"/>
      <c r="C125" s="124"/>
      <c r="D125" s="124"/>
      <c r="E125" s="126"/>
    </row>
    <row r="126" spans="1:8" x14ac:dyDescent="0.2">
      <c r="A126" s="59" t="s">
        <v>81</v>
      </c>
      <c r="B126" s="58"/>
      <c r="C126" s="46"/>
      <c r="D126" s="46"/>
      <c r="E126" s="46"/>
      <c r="F126" s="25"/>
    </row>
    <row r="127" spans="1:8" x14ac:dyDescent="0.2">
      <c r="A127" s="125" t="s">
        <v>237</v>
      </c>
      <c r="B127" s="52"/>
      <c r="C127" s="124"/>
      <c r="D127" s="52"/>
      <c r="E127" s="124"/>
      <c r="F127" s="25"/>
    </row>
    <row r="128" spans="1:8" x14ac:dyDescent="0.2">
      <c r="A128" s="125" t="s">
        <v>238</v>
      </c>
      <c r="B128" s="124"/>
      <c r="C128" s="124"/>
      <c r="D128" s="124"/>
      <c r="E128" s="126"/>
      <c r="F128" s="25"/>
    </row>
    <row r="129" spans="1:6" x14ac:dyDescent="0.2">
      <c r="A129" s="127" t="s">
        <v>239</v>
      </c>
      <c r="B129" s="127"/>
      <c r="C129" s="127"/>
      <c r="D129" s="127"/>
      <c r="E129" s="126"/>
      <c r="F129" s="25"/>
    </row>
    <row r="130" spans="1:6" x14ac:dyDescent="0.2">
      <c r="A130" s="62"/>
      <c r="B130" s="52"/>
      <c r="C130" s="52"/>
      <c r="D130" s="52"/>
      <c r="E130" s="25"/>
      <c r="F130" s="25"/>
    </row>
    <row r="131" spans="1:6" x14ac:dyDescent="0.2">
      <c r="A131" s="128"/>
      <c r="B131" s="129"/>
    </row>
    <row r="132" spans="1:6" x14ac:dyDescent="0.2">
      <c r="A132" s="130" t="s">
        <v>240</v>
      </c>
      <c r="B132" s="131"/>
    </row>
    <row r="133" spans="1:6" x14ac:dyDescent="0.2">
      <c r="A133" s="132" t="s">
        <v>241</v>
      </c>
      <c r="B133" s="133"/>
    </row>
    <row r="134" spans="1:6" x14ac:dyDescent="0.2">
      <c r="A134" s="132"/>
      <c r="B134" s="133"/>
    </row>
    <row r="135" spans="1:6" x14ac:dyDescent="0.2">
      <c r="A135" s="134"/>
      <c r="B135" s="134"/>
    </row>
    <row r="136" spans="1:6" ht="15.75" x14ac:dyDescent="0.25">
      <c r="A136" s="135" t="s">
        <v>242</v>
      </c>
      <c r="B136" s="136"/>
    </row>
    <row r="137" spans="1:6" x14ac:dyDescent="0.2">
      <c r="A137" s="137" t="s">
        <v>243</v>
      </c>
      <c r="B137" s="132" t="s">
        <v>244</v>
      </c>
    </row>
    <row r="138" spans="1:6" x14ac:dyDescent="0.2">
      <c r="A138" s="132" t="s">
        <v>245</v>
      </c>
      <c r="B138" s="132" t="s">
        <v>246</v>
      </c>
    </row>
    <row r="139" spans="1:6" x14ac:dyDescent="0.2">
      <c r="A139" s="132" t="s">
        <v>247</v>
      </c>
      <c r="B139" s="132" t="s">
        <v>112</v>
      </c>
    </row>
    <row r="140" spans="1:6" x14ac:dyDescent="0.2">
      <c r="A140" s="132" t="s">
        <v>248</v>
      </c>
      <c r="B140" s="132" t="s">
        <v>249</v>
      </c>
    </row>
    <row r="141" spans="1:6" x14ac:dyDescent="0.2">
      <c r="A141" s="132" t="s">
        <v>250</v>
      </c>
      <c r="B141" s="132" t="s">
        <v>251</v>
      </c>
    </row>
    <row r="142" spans="1:6" x14ac:dyDescent="0.2">
      <c r="A142" s="132" t="s">
        <v>252</v>
      </c>
      <c r="B142" s="132" t="s">
        <v>253</v>
      </c>
    </row>
    <row r="143" spans="1:6" x14ac:dyDescent="0.2">
      <c r="A143" s="132" t="s">
        <v>254</v>
      </c>
      <c r="B143" s="132" t="s">
        <v>255</v>
      </c>
    </row>
    <row r="144" spans="1:6" x14ac:dyDescent="0.2">
      <c r="A144" s="132" t="s">
        <v>256</v>
      </c>
      <c r="B144" s="132" t="s">
        <v>257</v>
      </c>
    </row>
    <row r="145" spans="1:2" x14ac:dyDescent="0.2">
      <c r="A145" s="132" t="s">
        <v>258</v>
      </c>
      <c r="B145" s="132" t="s">
        <v>259</v>
      </c>
    </row>
    <row r="146" spans="1:2" x14ac:dyDescent="0.2">
      <c r="A146" s="132" t="s">
        <v>260</v>
      </c>
      <c r="B146" s="132" t="s">
        <v>261</v>
      </c>
    </row>
    <row r="147" spans="1:2" x14ac:dyDescent="0.2">
      <c r="A147" s="138" t="s">
        <v>262</v>
      </c>
      <c r="B147" s="133" t="s">
        <v>263</v>
      </c>
    </row>
    <row r="148" spans="1:2" x14ac:dyDescent="0.2">
      <c r="A148" s="132" t="s">
        <v>264</v>
      </c>
      <c r="B148" s="132" t="s">
        <v>265</v>
      </c>
    </row>
  </sheetData>
  <sheetProtection formatCells="0" formatRows="0" insertColumns="0" insertRows="0" deleteRows="0"/>
  <mergeCells count="15">
    <mergeCell ref="B6:E6"/>
    <mergeCell ref="A1:E1"/>
    <mergeCell ref="B2:E2"/>
    <mergeCell ref="B3:E3"/>
    <mergeCell ref="B4:E4"/>
    <mergeCell ref="B5:E5"/>
    <mergeCell ref="D106:E106"/>
    <mergeCell ref="A108:E108"/>
    <mergeCell ref="D116:E116"/>
    <mergeCell ref="B7:E7"/>
    <mergeCell ref="A8:E8"/>
    <mergeCell ref="A9:E9"/>
    <mergeCell ref="A10:E10"/>
    <mergeCell ref="D39:E39"/>
    <mergeCell ref="A41:E41"/>
  </mergeCells>
  <dataValidations count="2">
    <dataValidation allowBlank="1" showInputMessage="1" showErrorMessage="1" prompt="Insert additional rows as needed:_x000a_- 'right click' on a row number (left of screen)_x000a_- select 'Insert' (this will insert a row above it)" sqref="A109 A42 A11"/>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0:A115 A12:A38 A102:A105 A43:A100">
      <formula1>$B$4</formula1>
      <formula2>$B$5</formula2>
    </dataValidation>
  </dataValidations>
  <pageMargins left="0.70866141732283472" right="0.70866141732283472" top="0.74803149606299213" bottom="0.74803149606299213" header="0.31496062992125984" footer="0.31496062992125984"/>
  <pageSetup paperSize="9" scale="69" fitToHeight="0" orientation="landscape" r:id="rId1"/>
  <headerFooter alignWithMargins="0">
    <oddFooter>&amp;LCE Expense Disclosure Workbook 2018&amp;RWorksheet - Travel</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prompt="Totals should accurately sum the content of tables but this may be affected by input method - e.g. hidden or inappropriate data._x000a__x000a_It is each agency's responsibility to confirm the accuracy of data and totals._x000a__x000a_[use drop down list to confirm this check]">
          <x14:formula1>
            <xm:f>'Summary and sign-off'!$A$29:$A$30</xm:f>
          </x14:formula1>
          <xm:sqref>B7:E7</xm:sqref>
        </x14:dataValidation>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14:formula1>
            <xm:f>'P:\Finance\FinancialAccounting\Other_Reporting\CE expense reporting\2018-19\[CE Expense Disclosure_July - December 2018_for submission)20190122.xlsx]Summary and sign-off'!#REF!</xm:f>
          </x14:formula1>
          <xm:sqref>B6:E6</xm:sqref>
        </x14:dataValidation>
        <x14:dataValidation type="decimal" operator="greaterThan" allowBlank="1" showInputMessage="1" showErrorMessage="1" error="This cell must contain a dollar figure">
          <x14:formula1>
            <xm:f>'P:\Finance\FinancialAccounting\Other_Reporting\CE expense reporting\2018-19\[CE Expense Disclosure_July - December 2018.xlsx]Summary and sign-off'!#REF!</xm:f>
          </x14:formula1>
          <xm:sqref>B115 B105 B38</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A1:J52"/>
  <sheetViews>
    <sheetView zoomScaleNormal="100" workbookViewId="0">
      <selection activeCell="C51" sqref="C51"/>
    </sheetView>
  </sheetViews>
  <sheetFormatPr defaultColWidth="0" defaultRowHeight="12.75" customHeight="1" zeroHeight="1" x14ac:dyDescent="0.2"/>
  <cols>
    <col min="1" max="1" width="35.7109375" style="3" customWidth="1"/>
    <col min="2" max="2" width="14.28515625" style="3" customWidth="1"/>
    <col min="3" max="3" width="71.42578125" style="3" customWidth="1"/>
    <col min="4" max="4" width="50" style="3" customWidth="1"/>
    <col min="5" max="5" width="21.42578125" style="3" customWidth="1"/>
    <col min="6" max="6" width="39.28515625" style="3" customWidth="1"/>
    <col min="7" max="10" width="9.140625" style="3" hidden="1" customWidth="1"/>
    <col min="11" max="13" width="0" style="3" hidden="1" customWidth="1"/>
    <col min="14" max="16384" width="0" style="3" hidden="1"/>
  </cols>
  <sheetData>
    <row r="1" spans="1:6" ht="26.25" customHeight="1" x14ac:dyDescent="0.2">
      <c r="A1" s="188" t="s">
        <v>111</v>
      </c>
      <c r="B1" s="188"/>
      <c r="C1" s="188"/>
      <c r="D1" s="188"/>
      <c r="E1" s="188"/>
      <c r="F1" s="139"/>
    </row>
    <row r="2" spans="1:6" ht="21" customHeight="1" x14ac:dyDescent="0.2">
      <c r="A2" s="26" t="s">
        <v>52</v>
      </c>
      <c r="B2" s="199" t="str">
        <f>'Summary and sign-off'!B2:F2</f>
        <v>Fire and Emergency New Zealand</v>
      </c>
      <c r="C2" s="199"/>
      <c r="D2" s="199"/>
      <c r="E2" s="199"/>
      <c r="F2" s="139"/>
    </row>
    <row r="3" spans="1:6" ht="21" customHeight="1" x14ac:dyDescent="0.2">
      <c r="A3" s="26" t="s">
        <v>112</v>
      </c>
      <c r="B3" s="199" t="str">
        <f>'Summary and sign-off'!B3:F3</f>
        <v>Rhys Jones</v>
      </c>
      <c r="C3" s="199"/>
      <c r="D3" s="199"/>
      <c r="E3" s="199"/>
      <c r="F3" s="139"/>
    </row>
    <row r="4" spans="1:6" ht="21" customHeight="1" x14ac:dyDescent="0.2">
      <c r="A4" s="26" t="s">
        <v>113</v>
      </c>
      <c r="B4" s="199">
        <f>'Summary and sign-off'!B4:F4</f>
        <v>43466</v>
      </c>
      <c r="C4" s="199"/>
      <c r="D4" s="199"/>
      <c r="E4" s="199"/>
      <c r="F4" s="139"/>
    </row>
    <row r="5" spans="1:6" ht="21" customHeight="1" x14ac:dyDescent="0.2">
      <c r="A5" s="26" t="s">
        <v>114</v>
      </c>
      <c r="B5" s="199">
        <f>'Summary and sign-off'!B5:F5</f>
        <v>43646</v>
      </c>
      <c r="C5" s="199"/>
      <c r="D5" s="199"/>
      <c r="E5" s="199"/>
      <c r="F5" s="139"/>
    </row>
    <row r="6" spans="1:6" ht="21" customHeight="1" x14ac:dyDescent="0.2">
      <c r="A6" s="26" t="s">
        <v>115</v>
      </c>
      <c r="B6" s="185" t="s">
        <v>82</v>
      </c>
      <c r="C6" s="185"/>
      <c r="D6" s="185"/>
      <c r="E6" s="185"/>
      <c r="F6" s="139"/>
    </row>
    <row r="7" spans="1:6" ht="21" customHeight="1" x14ac:dyDescent="0.2">
      <c r="A7" s="26" t="s">
        <v>58</v>
      </c>
      <c r="B7" s="185" t="s">
        <v>85</v>
      </c>
      <c r="C7" s="185"/>
      <c r="D7" s="185"/>
      <c r="E7" s="185"/>
      <c r="F7" s="139"/>
    </row>
    <row r="8" spans="1:6" ht="35.25" customHeight="1" x14ac:dyDescent="0.25">
      <c r="A8" s="200" t="s">
        <v>266</v>
      </c>
      <c r="B8" s="200"/>
      <c r="C8" s="201"/>
      <c r="D8" s="201"/>
      <c r="E8" s="201"/>
      <c r="F8" s="140"/>
    </row>
    <row r="9" spans="1:6" ht="35.25" customHeight="1" x14ac:dyDescent="0.25">
      <c r="A9" s="202" t="s">
        <v>267</v>
      </c>
      <c r="B9" s="203"/>
      <c r="C9" s="203"/>
      <c r="D9" s="203"/>
      <c r="E9" s="203"/>
      <c r="F9" s="140"/>
    </row>
    <row r="10" spans="1:6" ht="27" customHeight="1" x14ac:dyDescent="0.2">
      <c r="A10" s="93" t="s">
        <v>268</v>
      </c>
      <c r="B10" s="93" t="s">
        <v>64</v>
      </c>
      <c r="C10" s="93" t="s">
        <v>269</v>
      </c>
      <c r="D10" s="93" t="s">
        <v>270</v>
      </c>
      <c r="E10" s="93" t="s">
        <v>123</v>
      </c>
      <c r="F10" s="59"/>
    </row>
    <row r="11" spans="1:6" s="100" customFormat="1" hidden="1" x14ac:dyDescent="0.2">
      <c r="A11" s="141"/>
      <c r="B11" s="96"/>
      <c r="C11" s="142"/>
      <c r="D11" s="142"/>
      <c r="E11" s="143"/>
      <c r="F11" s="144"/>
    </row>
    <row r="12" spans="1:6" s="100" customFormat="1" x14ac:dyDescent="0.2">
      <c r="A12" s="95">
        <v>43615</v>
      </c>
      <c r="B12" s="96">
        <v>9</v>
      </c>
      <c r="C12" s="142" t="s">
        <v>271</v>
      </c>
      <c r="D12" s="142" t="s">
        <v>272</v>
      </c>
      <c r="E12" s="143" t="s">
        <v>137</v>
      </c>
      <c r="F12" s="144"/>
    </row>
    <row r="13" spans="1:6" s="100" customFormat="1" x14ac:dyDescent="0.2">
      <c r="A13" s="95"/>
      <c r="B13" s="96"/>
      <c r="C13" s="142"/>
      <c r="D13" s="142"/>
      <c r="E13" s="143"/>
      <c r="F13" s="144"/>
    </row>
    <row r="14" spans="1:6" s="100" customFormat="1" x14ac:dyDescent="0.2">
      <c r="A14" s="95"/>
      <c r="B14" s="96"/>
      <c r="C14" s="142"/>
      <c r="D14" s="142"/>
      <c r="E14" s="143"/>
      <c r="F14" s="144"/>
    </row>
    <row r="15" spans="1:6" s="100" customFormat="1" x14ac:dyDescent="0.2">
      <c r="A15" s="95"/>
      <c r="B15" s="96"/>
      <c r="C15" s="142"/>
      <c r="D15" s="142"/>
      <c r="E15" s="143"/>
      <c r="F15" s="144"/>
    </row>
    <row r="16" spans="1:6" s="100" customFormat="1" ht="11.25" hidden="1" customHeight="1" x14ac:dyDescent="0.2">
      <c r="A16" s="141"/>
      <c r="B16" s="96"/>
      <c r="C16" s="142"/>
      <c r="D16" s="142"/>
      <c r="E16" s="143"/>
      <c r="F16" s="144"/>
    </row>
    <row r="17" spans="1:6" ht="15" x14ac:dyDescent="0.2">
      <c r="A17" s="145" t="s">
        <v>273</v>
      </c>
      <c r="B17" s="146">
        <f>SUM(B11:B16)</f>
        <v>9</v>
      </c>
      <c r="C17" s="147" t="str">
        <f>IF(SUBTOTAL(3,B11:B16)=SUBTOTAL(103,B11:B16),'[2]Summary and sign-off'!$A$47,'[2]Summary and sign-off'!$A$48)</f>
        <v>Check - there are no hidden rows with data</v>
      </c>
      <c r="D17" s="192" t="str">
        <f>IF('[2]Summary and sign-off'!F57='[2]Summary and sign-off'!F53,'[2]Summary and sign-off'!A50,'[2]Summary and sign-off'!A49)</f>
        <v>Check - each entry provides sufficient information</v>
      </c>
      <c r="E17" s="192"/>
      <c r="F17" s="144"/>
    </row>
    <row r="18" spans="1:6" x14ac:dyDescent="0.2">
      <c r="A18" s="148"/>
      <c r="B18" s="61"/>
      <c r="C18" s="61"/>
      <c r="D18" s="61"/>
      <c r="E18" s="61"/>
      <c r="F18" s="139"/>
    </row>
    <row r="19" spans="1:6" x14ac:dyDescent="0.2">
      <c r="A19" s="148" t="s">
        <v>75</v>
      </c>
      <c r="B19" s="53"/>
      <c r="C19" s="52"/>
      <c r="D19" s="61"/>
      <c r="E19" s="61"/>
      <c r="F19" s="139"/>
    </row>
    <row r="20" spans="1:6" ht="12.75" customHeight="1" x14ac:dyDescent="0.2">
      <c r="A20" s="59" t="s">
        <v>274</v>
      </c>
      <c r="B20" s="59"/>
      <c r="C20" s="59"/>
      <c r="D20" s="59"/>
      <c r="E20" s="59"/>
      <c r="F20" s="139"/>
    </row>
    <row r="21" spans="1:6" x14ac:dyDescent="0.2">
      <c r="A21" s="59" t="s">
        <v>275</v>
      </c>
      <c r="B21" s="125"/>
      <c r="C21" s="149"/>
      <c r="D21" s="150"/>
      <c r="E21" s="150"/>
      <c r="F21" s="139"/>
    </row>
    <row r="22" spans="1:6" x14ac:dyDescent="0.2">
      <c r="A22" s="59" t="s">
        <v>81</v>
      </c>
      <c r="B22" s="58"/>
      <c r="C22" s="46"/>
      <c r="D22" s="46"/>
      <c r="E22" s="46"/>
      <c r="F22" s="52"/>
    </row>
    <row r="23" spans="1:6" x14ac:dyDescent="0.2">
      <c r="A23" s="125" t="s">
        <v>276</v>
      </c>
      <c r="B23" s="125"/>
      <c r="C23" s="149"/>
      <c r="D23" s="149"/>
      <c r="E23" s="149"/>
      <c r="F23" s="139"/>
    </row>
    <row r="24" spans="1:6" ht="12.75" customHeight="1" x14ac:dyDescent="0.2">
      <c r="A24" s="125" t="s">
        <v>277</v>
      </c>
      <c r="B24" s="125"/>
      <c r="C24" s="151"/>
      <c r="D24" s="151"/>
      <c r="E24" s="152"/>
      <c r="F24" s="139"/>
    </row>
    <row r="25" spans="1:6" x14ac:dyDescent="0.2">
      <c r="A25" s="61"/>
      <c r="B25" s="61"/>
      <c r="C25" s="61"/>
      <c r="D25" s="61"/>
      <c r="E25" s="61"/>
      <c r="F25" s="139"/>
    </row>
    <row r="26" spans="1:6" hidden="1" x14ac:dyDescent="0.2"/>
    <row r="27" spans="1:6" hidden="1" x14ac:dyDescent="0.2"/>
    <row r="28" spans="1:6" hidden="1" x14ac:dyDescent="0.2"/>
    <row r="29" spans="1:6" hidden="1" x14ac:dyDescent="0.2"/>
    <row r="30" spans="1:6" hidden="1" x14ac:dyDescent="0.2"/>
    <row r="31" spans="1:6" hidden="1" x14ac:dyDescent="0.2"/>
    <row r="32" spans="1:6" hidden="1" x14ac:dyDescent="0.2"/>
    <row r="33" hidden="1" x14ac:dyDescent="0.2"/>
    <row r="34" hidden="1" x14ac:dyDescent="0.2"/>
    <row r="35" hidden="1" x14ac:dyDescent="0.2"/>
    <row r="36" hidden="1" x14ac:dyDescent="0.2"/>
    <row r="37" hidden="1" x14ac:dyDescent="0.2"/>
    <row r="38" hidden="1" x14ac:dyDescent="0.2"/>
    <row r="39" hidden="1" x14ac:dyDescent="0.2"/>
    <row r="40" hidden="1" x14ac:dyDescent="0.2"/>
    <row r="41" hidden="1" x14ac:dyDescent="0.2"/>
    <row r="42" hidden="1" x14ac:dyDescent="0.2"/>
    <row r="43" hidden="1" x14ac:dyDescent="0.2"/>
    <row r="44" x14ac:dyDescent="0.2"/>
    <row r="45" x14ac:dyDescent="0.2"/>
    <row r="46" x14ac:dyDescent="0.2"/>
    <row r="47" x14ac:dyDescent="0.2"/>
    <row r="48" x14ac:dyDescent="0.2"/>
    <row r="49" x14ac:dyDescent="0.2"/>
    <row r="50" x14ac:dyDescent="0.2"/>
    <row r="51" x14ac:dyDescent="0.2"/>
    <row r="52" x14ac:dyDescent="0.2"/>
  </sheetData>
  <sheetProtection formatCells="0" insertRows="0" deleteRows="0"/>
  <mergeCells count="10">
    <mergeCell ref="B7:E7"/>
    <mergeCell ref="A8:E8"/>
    <mergeCell ref="A9:E9"/>
    <mergeCell ref="D17:E17"/>
    <mergeCell ref="A1:E1"/>
    <mergeCell ref="B2:E2"/>
    <mergeCell ref="B3:E3"/>
    <mergeCell ref="B4:E4"/>
    <mergeCell ref="B5:E5"/>
    <mergeCell ref="B6:E6"/>
  </mergeCells>
  <dataValidations count="2">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A16">
      <formula1>$B$4</formula1>
      <formula2>$B$5</formula2>
    </dataValidation>
    <dataValidation allowBlank="1" showInputMessage="1" showErrorMessage="1" prompt="Insert additional rows as needed:_x000a_- 'right click' on a row number (left of screen)_x000a_- select 'Insert' (this will insert a row above it)" sqref="A10"/>
  </dataValidations>
  <printOptions gridLines="1"/>
  <pageMargins left="0.70866141732283472" right="0.70866141732283472" top="0.74803149606299213" bottom="0.74803149606299213" header="0.31496062992125984" footer="0.31496062992125984"/>
  <pageSetup paperSize="9" scale="69" fitToHeight="0" orientation="landscape" r:id="rId1"/>
  <headerFooter alignWithMargins="0">
    <oddFooter>&amp;LCE Expense Disclosure Workbook 2018&amp;RWorksheet - Hospitality</oddFooter>
  </headerFooter>
  <legacyDrawing r:id="rId2"/>
  <extLst>
    <ext xmlns:x14="http://schemas.microsoft.com/office/spreadsheetml/2009/9/main" uri="{CCE6A557-97BC-4b89-ADB6-D9C93CAAB3DF}">
      <x14:dataValidations xmlns:xm="http://schemas.microsoft.com/office/excel/2006/main" count="3">
        <x14:dataValidation type="decimal" operator="greaterThan" allowBlank="1" showInputMessage="1" showErrorMessage="1" error="This cell must contain a dollar figure">
          <x14:formula1>
            <xm:f>'P:\Finance\FinancialAccounting\Other_Reporting\CE expense reporting\2018-19\[CE Expense Disclosure_July - December 2018.xlsx]Summary and sign-off'!#REF!</xm:f>
          </x14:formula1>
          <xm:sqref>B11:B16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14:formula1>
            <xm:f>'Summary and sign-off'!$A$29:$A$30</xm:f>
          </x14:formula1>
          <xm:sqref>B7:E7</xm:sqref>
        </x14:dataValidation>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14:formula1>
            <xm:f>'P:\Finance\FinancialAccounting\Other_Reporting\CE expense reporting\2018-19\[CE Expense Disclosure_July - December 2018.xlsx]Summary and sign-off'!#REF!</xm:f>
          </x14:formula1>
          <xm:sqref>B6:E6</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A1:G56"/>
  <sheetViews>
    <sheetView zoomScaleNormal="100" workbookViewId="0">
      <selection activeCell="C33" sqref="C33"/>
    </sheetView>
  </sheetViews>
  <sheetFormatPr defaultColWidth="9.140625" defaultRowHeight="12.75" x14ac:dyDescent="0.2"/>
  <cols>
    <col min="1" max="1" width="35.7109375" style="3" customWidth="1"/>
    <col min="2" max="2" width="14.28515625" style="3" customWidth="1"/>
    <col min="3" max="3" width="71.42578125" style="3" customWidth="1"/>
    <col min="4" max="4" width="50" style="3" customWidth="1"/>
    <col min="5" max="5" width="21.42578125" style="3" customWidth="1"/>
    <col min="6" max="6" width="14.7109375" style="3" customWidth="1"/>
    <col min="7" max="7" width="9.28515625" style="3" bestFit="1" customWidth="1"/>
    <col min="8" max="13" width="9.140625" style="3" customWidth="1"/>
    <col min="14" max="16384" width="9.140625" style="3"/>
  </cols>
  <sheetData>
    <row r="1" spans="1:6" ht="26.25" customHeight="1" x14ac:dyDescent="0.2">
      <c r="A1" s="188" t="s">
        <v>111</v>
      </c>
      <c r="B1" s="188"/>
      <c r="C1" s="188"/>
      <c r="D1" s="188"/>
      <c r="E1" s="188"/>
      <c r="F1" s="153"/>
    </row>
    <row r="2" spans="1:6" ht="21" customHeight="1" x14ac:dyDescent="0.2">
      <c r="A2" s="26" t="s">
        <v>52</v>
      </c>
      <c r="B2" s="199" t="str">
        <f>'Summary and sign-off'!B2:F2</f>
        <v>Fire and Emergency New Zealand</v>
      </c>
      <c r="C2" s="199"/>
      <c r="D2" s="199"/>
      <c r="E2" s="199"/>
      <c r="F2" s="153"/>
    </row>
    <row r="3" spans="1:6" ht="21" customHeight="1" x14ac:dyDescent="0.2">
      <c r="A3" s="26" t="s">
        <v>112</v>
      </c>
      <c r="B3" s="199" t="str">
        <f>'Summary and sign-off'!B3:F3</f>
        <v>Rhys Jones</v>
      </c>
      <c r="C3" s="199"/>
      <c r="D3" s="199"/>
      <c r="E3" s="199"/>
      <c r="F3" s="153"/>
    </row>
    <row r="4" spans="1:6" ht="21" customHeight="1" x14ac:dyDescent="0.2">
      <c r="A4" s="26" t="s">
        <v>113</v>
      </c>
      <c r="B4" s="199">
        <f>'Summary and sign-off'!B4:F4</f>
        <v>43466</v>
      </c>
      <c r="C4" s="199"/>
      <c r="D4" s="199"/>
      <c r="E4" s="199"/>
      <c r="F4" s="153"/>
    </row>
    <row r="5" spans="1:6" ht="21" customHeight="1" x14ac:dyDescent="0.2">
      <c r="A5" s="26" t="s">
        <v>114</v>
      </c>
      <c r="B5" s="199">
        <f>'Summary and sign-off'!B5:F5</f>
        <v>43646</v>
      </c>
      <c r="C5" s="199"/>
      <c r="D5" s="199"/>
      <c r="E5" s="199"/>
      <c r="F5" s="153"/>
    </row>
    <row r="6" spans="1:6" ht="21" customHeight="1" x14ac:dyDescent="0.2">
      <c r="A6" s="26" t="s">
        <v>115</v>
      </c>
      <c r="B6" s="185" t="s">
        <v>82</v>
      </c>
      <c r="C6" s="185"/>
      <c r="D6" s="185"/>
      <c r="E6" s="185"/>
      <c r="F6" s="27"/>
    </row>
    <row r="7" spans="1:6" ht="21" customHeight="1" x14ac:dyDescent="0.2">
      <c r="A7" s="26" t="s">
        <v>58</v>
      </c>
      <c r="B7" s="185" t="s">
        <v>85</v>
      </c>
      <c r="C7" s="185"/>
      <c r="D7" s="185"/>
      <c r="E7" s="185"/>
      <c r="F7" s="27"/>
    </row>
    <row r="8" spans="1:6" ht="35.25" customHeight="1" x14ac:dyDescent="0.2">
      <c r="A8" s="195" t="s">
        <v>278</v>
      </c>
      <c r="B8" s="195"/>
      <c r="C8" s="201"/>
      <c r="D8" s="201"/>
      <c r="E8" s="201"/>
      <c r="F8" s="153"/>
    </row>
    <row r="9" spans="1:6" ht="35.25" customHeight="1" x14ac:dyDescent="0.2">
      <c r="A9" s="204" t="s">
        <v>279</v>
      </c>
      <c r="B9" s="205"/>
      <c r="C9" s="205"/>
      <c r="D9" s="205"/>
      <c r="E9" s="205"/>
      <c r="F9" s="153"/>
    </row>
    <row r="10" spans="1:6" ht="27" customHeight="1" x14ac:dyDescent="0.2">
      <c r="A10" s="93" t="s">
        <v>119</v>
      </c>
      <c r="B10" s="93" t="s">
        <v>64</v>
      </c>
      <c r="C10" s="93" t="s">
        <v>280</v>
      </c>
      <c r="D10" s="93" t="s">
        <v>281</v>
      </c>
      <c r="E10" s="93" t="s">
        <v>123</v>
      </c>
      <c r="F10" s="127"/>
    </row>
    <row r="11" spans="1:6" s="100" customFormat="1" x14ac:dyDescent="0.2">
      <c r="A11" s="95">
        <v>43465</v>
      </c>
      <c r="B11" s="96">
        <v>121.9</v>
      </c>
      <c r="C11" s="142" t="s">
        <v>282</v>
      </c>
      <c r="D11" s="142" t="s">
        <v>283</v>
      </c>
      <c r="E11" s="143"/>
      <c r="F11" s="154"/>
    </row>
    <row r="12" spans="1:6" s="100" customFormat="1" x14ac:dyDescent="0.2">
      <c r="A12" s="95">
        <v>43465</v>
      </c>
      <c r="B12" s="96">
        <v>168.07</v>
      </c>
      <c r="C12" s="142" t="s">
        <v>282</v>
      </c>
      <c r="D12" s="142" t="s">
        <v>284</v>
      </c>
      <c r="E12" s="143"/>
      <c r="F12" s="154"/>
    </row>
    <row r="13" spans="1:6" s="100" customFormat="1" x14ac:dyDescent="0.2">
      <c r="A13" s="95">
        <v>43465</v>
      </c>
      <c r="B13" s="96">
        <v>1041.1600000000001</v>
      </c>
      <c r="C13" s="142" t="s">
        <v>282</v>
      </c>
      <c r="D13" s="142" t="s">
        <v>285</v>
      </c>
      <c r="E13" s="143"/>
      <c r="F13" s="154"/>
    </row>
    <row r="14" spans="1:6" s="100" customFormat="1" x14ac:dyDescent="0.2">
      <c r="A14" s="95">
        <v>43465</v>
      </c>
      <c r="B14" s="96">
        <v>423.58</v>
      </c>
      <c r="C14" s="142" t="s">
        <v>282</v>
      </c>
      <c r="D14" s="143" t="s">
        <v>311</v>
      </c>
      <c r="E14" s="143"/>
      <c r="F14" s="154"/>
    </row>
    <row r="15" spans="1:6" s="100" customFormat="1" x14ac:dyDescent="0.2">
      <c r="A15" s="95">
        <v>43496</v>
      </c>
      <c r="B15" s="96">
        <v>75.650000000000006</v>
      </c>
      <c r="C15" s="142" t="s">
        <v>282</v>
      </c>
      <c r="D15" s="142" t="s">
        <v>283</v>
      </c>
      <c r="E15" s="143"/>
      <c r="F15" s="154"/>
    </row>
    <row r="16" spans="1:6" s="100" customFormat="1" x14ac:dyDescent="0.2">
      <c r="A16" s="95">
        <v>43496</v>
      </c>
      <c r="B16" s="96">
        <v>855.93349999999998</v>
      </c>
      <c r="C16" s="142" t="s">
        <v>282</v>
      </c>
      <c r="D16" s="142" t="s">
        <v>286</v>
      </c>
      <c r="E16" s="143"/>
      <c r="F16" s="154"/>
    </row>
    <row r="17" spans="1:6" s="100" customFormat="1" x14ac:dyDescent="0.2">
      <c r="A17" s="141">
        <v>43496</v>
      </c>
      <c r="B17" s="96">
        <v>696.74</v>
      </c>
      <c r="C17" s="142" t="s">
        <v>282</v>
      </c>
      <c r="D17" s="142" t="s">
        <v>285</v>
      </c>
      <c r="E17" s="143"/>
      <c r="F17" s="154"/>
    </row>
    <row r="18" spans="1:6" s="100" customFormat="1" x14ac:dyDescent="0.2">
      <c r="A18" s="141">
        <v>43496</v>
      </c>
      <c r="B18" s="96">
        <v>217.84</v>
      </c>
      <c r="C18" s="142" t="s">
        <v>282</v>
      </c>
      <c r="D18" s="142" t="s">
        <v>284</v>
      </c>
      <c r="E18" s="143"/>
      <c r="F18" s="154"/>
    </row>
    <row r="19" spans="1:6" s="100" customFormat="1" x14ac:dyDescent="0.2">
      <c r="A19" s="95">
        <v>43496</v>
      </c>
      <c r="B19" s="96">
        <v>423.58</v>
      </c>
      <c r="C19" s="142" t="s">
        <v>282</v>
      </c>
      <c r="D19" s="143" t="s">
        <v>311</v>
      </c>
      <c r="E19" s="143"/>
      <c r="F19" s="154"/>
    </row>
    <row r="20" spans="1:6" s="100" customFormat="1" x14ac:dyDescent="0.2">
      <c r="A20" s="141">
        <v>43524</v>
      </c>
      <c r="B20" s="96">
        <v>80.53</v>
      </c>
      <c r="C20" s="142" t="s">
        <v>282</v>
      </c>
      <c r="D20" s="142" t="s">
        <v>283</v>
      </c>
      <c r="E20" s="143"/>
      <c r="F20" s="154"/>
    </row>
    <row r="21" spans="1:6" s="100" customFormat="1" x14ac:dyDescent="0.2">
      <c r="A21" s="141">
        <v>43524</v>
      </c>
      <c r="B21" s="96">
        <v>855.93</v>
      </c>
      <c r="C21" s="142" t="s">
        <v>282</v>
      </c>
      <c r="D21" s="142" t="s">
        <v>286</v>
      </c>
      <c r="E21" s="143"/>
      <c r="F21" s="154"/>
    </row>
    <row r="22" spans="1:6" s="100" customFormat="1" x14ac:dyDescent="0.2">
      <c r="A22" s="141">
        <v>43524</v>
      </c>
      <c r="B22" s="96">
        <v>197.33</v>
      </c>
      <c r="C22" s="142" t="s">
        <v>282</v>
      </c>
      <c r="D22" s="142" t="s">
        <v>284</v>
      </c>
      <c r="E22" s="143"/>
      <c r="F22" s="154"/>
    </row>
    <row r="23" spans="1:6" s="100" customFormat="1" x14ac:dyDescent="0.2">
      <c r="A23" s="141">
        <v>43524</v>
      </c>
      <c r="B23" s="96">
        <v>423.58</v>
      </c>
      <c r="C23" s="142" t="s">
        <v>282</v>
      </c>
      <c r="D23" s="143" t="s">
        <v>311</v>
      </c>
      <c r="E23" s="143"/>
      <c r="F23" s="154"/>
    </row>
    <row r="24" spans="1:6" s="100" customFormat="1" x14ac:dyDescent="0.2">
      <c r="A24" s="141">
        <v>43555</v>
      </c>
      <c r="B24" s="96">
        <v>100.4</v>
      </c>
      <c r="C24" s="142" t="s">
        <v>282</v>
      </c>
      <c r="D24" s="142" t="s">
        <v>283</v>
      </c>
      <c r="E24" s="143"/>
      <c r="F24" s="155"/>
    </row>
    <row r="25" spans="1:6" s="100" customFormat="1" x14ac:dyDescent="0.2">
      <c r="A25" s="141">
        <v>43555</v>
      </c>
      <c r="B25" s="96">
        <v>855.93349999999998</v>
      </c>
      <c r="C25" s="142" t="s">
        <v>282</v>
      </c>
      <c r="D25" s="142" t="s">
        <v>286</v>
      </c>
      <c r="E25" s="143"/>
      <c r="F25" s="154"/>
    </row>
    <row r="26" spans="1:6" s="100" customFormat="1" x14ac:dyDescent="0.2">
      <c r="A26" s="141">
        <v>43555</v>
      </c>
      <c r="B26" s="96">
        <v>174.14449999999999</v>
      </c>
      <c r="C26" s="142" t="s">
        <v>282</v>
      </c>
      <c r="D26" s="142" t="s">
        <v>284</v>
      </c>
      <c r="E26" s="143"/>
      <c r="F26" s="154"/>
    </row>
    <row r="27" spans="1:6" s="100" customFormat="1" x14ac:dyDescent="0.2">
      <c r="A27" s="141">
        <v>43555</v>
      </c>
      <c r="B27" s="96">
        <v>423.58</v>
      </c>
      <c r="C27" s="142" t="s">
        <v>282</v>
      </c>
      <c r="D27" s="143" t="s">
        <v>311</v>
      </c>
      <c r="E27" s="143"/>
      <c r="F27" s="154"/>
    </row>
    <row r="28" spans="1:6" s="100" customFormat="1" x14ac:dyDescent="0.2">
      <c r="A28" s="141">
        <v>43585</v>
      </c>
      <c r="B28" s="96">
        <v>85.99</v>
      </c>
      <c r="C28" s="142" t="s">
        <v>282</v>
      </c>
      <c r="D28" s="142" t="s">
        <v>283</v>
      </c>
      <c r="E28" s="143"/>
    </row>
    <row r="29" spans="1:6" s="100" customFormat="1" x14ac:dyDescent="0.2">
      <c r="A29" s="141">
        <v>43585</v>
      </c>
      <c r="B29" s="96">
        <v>855.93349999999998</v>
      </c>
      <c r="C29" s="142" t="s">
        <v>282</v>
      </c>
      <c r="D29" s="142" t="s">
        <v>286</v>
      </c>
      <c r="E29" s="143"/>
    </row>
    <row r="30" spans="1:6" s="100" customFormat="1" x14ac:dyDescent="0.2">
      <c r="A30" s="141">
        <v>43585</v>
      </c>
      <c r="B30" s="96">
        <v>168.22</v>
      </c>
      <c r="C30" s="142" t="s">
        <v>282</v>
      </c>
      <c r="D30" s="143" t="s">
        <v>284</v>
      </c>
      <c r="E30" s="143"/>
    </row>
    <row r="31" spans="1:6" s="100" customFormat="1" x14ac:dyDescent="0.2">
      <c r="A31" s="141">
        <v>43585</v>
      </c>
      <c r="B31" s="96">
        <v>423.58</v>
      </c>
      <c r="C31" s="142" t="s">
        <v>282</v>
      </c>
      <c r="D31" s="143" t="s">
        <v>311</v>
      </c>
      <c r="E31" s="143"/>
    </row>
    <row r="32" spans="1:6" s="100" customFormat="1" x14ac:dyDescent="0.2">
      <c r="A32" s="141">
        <v>43616</v>
      </c>
      <c r="B32" s="96">
        <v>101.88</v>
      </c>
      <c r="C32" s="142" t="s">
        <v>282</v>
      </c>
      <c r="D32" s="143" t="s">
        <v>283</v>
      </c>
      <c r="E32" s="143"/>
    </row>
    <row r="33" spans="1:7" x14ac:dyDescent="0.2">
      <c r="A33" s="141">
        <v>43616</v>
      </c>
      <c r="B33" s="96">
        <v>855.93349999999998</v>
      </c>
      <c r="C33" s="142" t="s">
        <v>282</v>
      </c>
      <c r="D33" s="143" t="s">
        <v>286</v>
      </c>
      <c r="E33" s="143"/>
    </row>
    <row r="34" spans="1:7" ht="14.1" customHeight="1" x14ac:dyDescent="0.2">
      <c r="A34" s="141">
        <v>43616</v>
      </c>
      <c r="B34" s="96">
        <v>682.09950000000003</v>
      </c>
      <c r="C34" s="142" t="s">
        <v>282</v>
      </c>
      <c r="D34" s="143" t="s">
        <v>285</v>
      </c>
      <c r="E34" s="143"/>
      <c r="F34" s="156"/>
      <c r="G34" s="157"/>
    </row>
    <row r="35" spans="1:7" ht="14.1" customHeight="1" x14ac:dyDescent="0.2">
      <c r="A35" s="141">
        <v>43616</v>
      </c>
      <c r="B35" s="96">
        <v>240.76</v>
      </c>
      <c r="C35" s="142" t="s">
        <v>282</v>
      </c>
      <c r="D35" s="143" t="s">
        <v>284</v>
      </c>
      <c r="E35" s="143"/>
      <c r="F35" s="156"/>
      <c r="G35" s="157"/>
    </row>
    <row r="36" spans="1:7" ht="14.1" customHeight="1" x14ac:dyDescent="0.2">
      <c r="A36" s="141">
        <v>43616</v>
      </c>
      <c r="B36" s="96">
        <v>423.58</v>
      </c>
      <c r="C36" s="142" t="s">
        <v>282</v>
      </c>
      <c r="D36" s="143" t="s">
        <v>311</v>
      </c>
      <c r="E36" s="143"/>
      <c r="F36" s="156"/>
      <c r="G36" s="157"/>
    </row>
    <row r="37" spans="1:7" ht="14.1" customHeight="1" x14ac:dyDescent="0.2">
      <c r="A37" s="141">
        <v>43646</v>
      </c>
      <c r="B37" s="96">
        <v>855.93349999999998</v>
      </c>
      <c r="C37" s="142" t="s">
        <v>282</v>
      </c>
      <c r="D37" s="143" t="s">
        <v>286</v>
      </c>
      <c r="E37" s="143"/>
      <c r="F37" s="156"/>
      <c r="G37" s="157"/>
    </row>
    <row r="38" spans="1:7" ht="14.1" customHeight="1" x14ac:dyDescent="0.2">
      <c r="A38" s="141">
        <v>43646</v>
      </c>
      <c r="B38" s="96">
        <v>109.53</v>
      </c>
      <c r="C38" s="142" t="s">
        <v>282</v>
      </c>
      <c r="D38" s="143" t="s">
        <v>283</v>
      </c>
      <c r="E38" s="143"/>
      <c r="F38" s="156"/>
      <c r="G38" s="157"/>
    </row>
    <row r="39" spans="1:7" ht="14.1" customHeight="1" x14ac:dyDescent="0.2">
      <c r="A39" s="141">
        <v>43646</v>
      </c>
      <c r="B39" s="96">
        <v>200.05399999999997</v>
      </c>
      <c r="C39" s="142" t="s">
        <v>282</v>
      </c>
      <c r="D39" s="143" t="s">
        <v>284</v>
      </c>
      <c r="E39" s="143"/>
      <c r="F39" s="156"/>
      <c r="G39" s="157"/>
    </row>
    <row r="40" spans="1:7" ht="14.1" customHeight="1" x14ac:dyDescent="0.2">
      <c r="A40" s="141">
        <v>43646</v>
      </c>
      <c r="B40" s="96">
        <v>423.58</v>
      </c>
      <c r="C40" s="142" t="s">
        <v>282</v>
      </c>
      <c r="D40" s="143" t="s">
        <v>311</v>
      </c>
      <c r="E40" s="143"/>
      <c r="F40" s="156"/>
      <c r="G40" s="157"/>
    </row>
    <row r="41" spans="1:7" ht="12.6" customHeight="1" x14ac:dyDescent="0.2">
      <c r="A41" s="141"/>
      <c r="B41" s="96"/>
      <c r="C41" s="142"/>
      <c r="D41" s="142"/>
      <c r="E41" s="143"/>
      <c r="F41" s="155" t="s">
        <v>231</v>
      </c>
      <c r="G41" s="158"/>
    </row>
    <row r="42" spans="1:7" ht="15" x14ac:dyDescent="0.2">
      <c r="A42" s="145" t="s">
        <v>287</v>
      </c>
      <c r="B42" s="146">
        <f>SUM(B11:B41)</f>
        <v>12562.955499999998</v>
      </c>
      <c r="C42" s="147" t="str">
        <f>IF(SUBTOTAL(3,B11:B41)=SUBTOTAL(103,B11:B41),'[2]Summary and sign-off'!$A$47,'[2]Summary and sign-off'!$A$48)</f>
        <v>Check - there are no hidden rows with data</v>
      </c>
      <c r="D42" s="192" t="str">
        <f>IF('[2]Summary and sign-off'!F58='[2]Summary and sign-off'!F53,'[2]Summary and sign-off'!A50,'[2]Summary and sign-off'!A49)</f>
        <v>Check - each entry provides sufficient information</v>
      </c>
      <c r="E42" s="192"/>
      <c r="F42" s="159">
        <v>6320.1350000000002</v>
      </c>
      <c r="G42" s="159"/>
    </row>
    <row r="43" spans="1:7" ht="12.75" customHeight="1" x14ac:dyDescent="0.2">
      <c r="A43" s="139"/>
      <c r="B43" s="52"/>
      <c r="C43" s="61"/>
      <c r="D43" s="61"/>
      <c r="E43" s="61"/>
    </row>
    <row r="44" spans="1:7" x14ac:dyDescent="0.2">
      <c r="A44" s="148" t="s">
        <v>288</v>
      </c>
      <c r="B44" s="61"/>
      <c r="C44" s="61"/>
      <c r="D44" s="61"/>
      <c r="E44" s="61"/>
    </row>
    <row r="45" spans="1:7" x14ac:dyDescent="0.2">
      <c r="A45" s="59" t="s">
        <v>234</v>
      </c>
      <c r="B45" s="61"/>
      <c r="C45" s="61"/>
      <c r="D45" s="61"/>
      <c r="E45" s="61"/>
    </row>
    <row r="46" spans="1:7" ht="12.75" customHeight="1" x14ac:dyDescent="0.2">
      <c r="A46" s="59" t="s">
        <v>81</v>
      </c>
      <c r="B46" s="58"/>
      <c r="C46" s="46"/>
      <c r="D46" s="46"/>
      <c r="E46" s="46"/>
    </row>
    <row r="47" spans="1:7" x14ac:dyDescent="0.2">
      <c r="A47" s="125" t="s">
        <v>276</v>
      </c>
      <c r="B47" s="124"/>
      <c r="C47" s="52"/>
      <c r="D47" s="52"/>
      <c r="E47" s="52"/>
      <c r="F47" s="153"/>
    </row>
    <row r="48" spans="1:7" x14ac:dyDescent="0.2">
      <c r="A48" s="125" t="s">
        <v>277</v>
      </c>
      <c r="B48" s="160"/>
      <c r="C48" s="152"/>
      <c r="D48" s="152"/>
      <c r="E48" s="152"/>
      <c r="F48" s="153"/>
    </row>
    <row r="49" spans="1:6" x14ac:dyDescent="0.2">
      <c r="A49" s="139"/>
      <c r="B49" s="62"/>
      <c r="C49" s="61"/>
      <c r="D49" s="61"/>
      <c r="E49" s="61"/>
      <c r="F49" s="153"/>
    </row>
    <row r="50" spans="1:6" x14ac:dyDescent="0.2">
      <c r="A50" s="161" t="s">
        <v>289</v>
      </c>
      <c r="B50" s="61"/>
      <c r="C50" s="61"/>
      <c r="D50" s="61"/>
      <c r="E50" s="139"/>
      <c r="F50" s="153"/>
    </row>
    <row r="51" spans="1:6" x14ac:dyDescent="0.2">
      <c r="A51" s="162" t="s">
        <v>290</v>
      </c>
      <c r="F51" s="153"/>
    </row>
    <row r="52" spans="1:6" x14ac:dyDescent="0.2">
      <c r="A52" s="162" t="s">
        <v>291</v>
      </c>
      <c r="B52" s="163"/>
      <c r="C52" s="163"/>
      <c r="D52" s="163"/>
      <c r="E52" s="163"/>
    </row>
    <row r="53" spans="1:6" x14ac:dyDescent="0.2">
      <c r="A53" s="163"/>
      <c r="B53" s="163"/>
      <c r="C53" s="163"/>
      <c r="D53" s="163"/>
      <c r="E53" s="163"/>
    </row>
    <row r="54" spans="1:6" x14ac:dyDescent="0.2">
      <c r="A54" s="163"/>
      <c r="B54" s="163"/>
      <c r="C54" s="163"/>
      <c r="D54" s="163"/>
      <c r="E54" s="163"/>
    </row>
    <row r="55" spans="1:6" x14ac:dyDescent="0.2">
      <c r="A55" s="163"/>
      <c r="B55" s="163"/>
      <c r="C55" s="163"/>
      <c r="D55" s="163"/>
      <c r="E55" s="163"/>
    </row>
    <row r="56" spans="1:6" x14ac:dyDescent="0.2">
      <c r="A56" s="163"/>
      <c r="B56" s="163"/>
      <c r="C56" s="163"/>
      <c r="D56" s="163"/>
      <c r="E56" s="163"/>
    </row>
  </sheetData>
  <sheetProtection formatCells="0" insertRows="0" deleteRows="0"/>
  <mergeCells count="10">
    <mergeCell ref="B7:E7"/>
    <mergeCell ref="A8:E8"/>
    <mergeCell ref="A9:E9"/>
    <mergeCell ref="D42:E42"/>
    <mergeCell ref="A1:E1"/>
    <mergeCell ref="B2:E2"/>
    <mergeCell ref="B3:E3"/>
    <mergeCell ref="B4:E4"/>
    <mergeCell ref="B5:E5"/>
    <mergeCell ref="B6:E6"/>
  </mergeCells>
  <dataValidations count="2">
    <dataValidation allowBlank="1" showInputMessage="1" showErrorMessage="1" prompt="Insert additional rows as needed:_x000a_- 'right click' on a row number (left of screen)_x000a_- select 'Insert' (this will insert a row above it)" sqref="A10"/>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A41">
      <formula1>$B$4</formula1>
      <formula2>$B$5</formula2>
    </dataValidation>
  </dataValidations>
  <printOptions gridLines="1"/>
  <pageMargins left="0.70866141732283472" right="0.70866141732283472" top="0.74803149606299213" bottom="0.74803149606299213" header="0.31496062992125984" footer="0.31496062992125984"/>
  <pageSetup paperSize="9" scale="69" fitToHeight="0" orientation="landscape" r:id="rId1"/>
  <headerFooter alignWithMargins="0">
    <oddFooter>&amp;LCE Expense Disclosure Workbook 2018&amp;RWorksheet - All other expenses</oddFooter>
  </headerFooter>
  <legacy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'Summary and sign-off'!$A$29:$A$30</xm:f>
          </x14:formula1>
          <xm:sqref>F10</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14:formula1>
            <xm:f>'Summary and sign-off'!$A$29:$A$30</xm:f>
          </x14:formula1>
          <xm:sqref>B7:E7</xm:sqref>
        </x14:dataValidation>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14:formula1>
            <xm:f>'P:\Finance\FinancialAccounting\Other_Reporting\CE expense reporting\2018-19\[CE Expense Disclosure_July - December 2018.xlsx]Summary and sign-off'!#REF!</xm:f>
          </x14:formula1>
          <xm:sqref>B6:E6</xm:sqref>
        </x14:dataValidation>
        <x14:dataValidation type="decimal" operator="greaterThan" allowBlank="1" showInputMessage="1" showErrorMessage="1" error="This cell must contain a dollar figure">
          <x14:formula1>
            <xm:f>'P:\Finance\FinancialAccounting\Other_Reporting\CE expense reporting\2018-19\[CE Expense Disclosure_July - December 2018.xlsx]Summary and sign-off'!#REF!</xm:f>
          </x14:formula1>
          <xm:sqref>B11:B41</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A1:J70"/>
  <sheetViews>
    <sheetView zoomScaleNormal="100" workbookViewId="0">
      <selection activeCell="D18" sqref="D18"/>
    </sheetView>
  </sheetViews>
  <sheetFormatPr defaultColWidth="0" defaultRowHeight="12.75" zeroHeight="1" x14ac:dyDescent="0.2"/>
  <cols>
    <col min="1" max="1" width="35.7109375" style="3" customWidth="1"/>
    <col min="2" max="2" width="46.85546875" style="3" customWidth="1"/>
    <col min="3" max="3" width="22.140625" style="3" customWidth="1"/>
    <col min="4" max="4" width="25.42578125" style="3" customWidth="1"/>
    <col min="5" max="6" width="35.7109375" style="3" customWidth="1"/>
    <col min="7" max="7" width="38" style="3" customWidth="1"/>
    <col min="8" max="10" width="9.140625" style="3" hidden="1" customWidth="1"/>
    <col min="11" max="15" width="0" style="3" hidden="1" customWidth="1"/>
    <col min="16" max="16384" width="0" style="3" hidden="1"/>
  </cols>
  <sheetData>
    <row r="1" spans="1:7" ht="26.25" customHeight="1" x14ac:dyDescent="0.2">
      <c r="A1" s="188" t="s">
        <v>292</v>
      </c>
      <c r="B1" s="188"/>
      <c r="C1" s="188"/>
      <c r="D1" s="188"/>
      <c r="E1" s="188"/>
      <c r="F1" s="188"/>
    </row>
    <row r="2" spans="1:7" ht="21" customHeight="1" x14ac:dyDescent="0.2">
      <c r="A2" s="26" t="s">
        <v>52</v>
      </c>
      <c r="B2" s="199" t="str">
        <f>'Summary and sign-off'!B2:F2</f>
        <v>Fire and Emergency New Zealand</v>
      </c>
      <c r="C2" s="199"/>
      <c r="D2" s="199"/>
      <c r="E2" s="199"/>
      <c r="F2" s="199"/>
    </row>
    <row r="3" spans="1:7" ht="21" customHeight="1" x14ac:dyDescent="0.2">
      <c r="A3" s="26" t="s">
        <v>112</v>
      </c>
      <c r="B3" s="199" t="str">
        <f>'Summary and sign-off'!B3:F3</f>
        <v>Rhys Jones</v>
      </c>
      <c r="C3" s="199"/>
      <c r="D3" s="199"/>
      <c r="E3" s="199"/>
      <c r="F3" s="199"/>
    </row>
    <row r="4" spans="1:7" ht="21" customHeight="1" x14ac:dyDescent="0.2">
      <c r="A4" s="26" t="s">
        <v>113</v>
      </c>
      <c r="B4" s="199">
        <f>'Summary and sign-off'!B4:F4</f>
        <v>43466</v>
      </c>
      <c r="C4" s="199"/>
      <c r="D4" s="199"/>
      <c r="E4" s="199"/>
      <c r="F4" s="199"/>
    </row>
    <row r="5" spans="1:7" ht="21" customHeight="1" x14ac:dyDescent="0.2">
      <c r="A5" s="26" t="s">
        <v>114</v>
      </c>
      <c r="B5" s="199">
        <f>'Summary and sign-off'!B5:F5</f>
        <v>43646</v>
      </c>
      <c r="C5" s="199"/>
      <c r="D5" s="199"/>
      <c r="E5" s="199"/>
      <c r="F5" s="199"/>
    </row>
    <row r="6" spans="1:7" ht="21" customHeight="1" x14ac:dyDescent="0.2">
      <c r="A6" s="26" t="s">
        <v>293</v>
      </c>
      <c r="B6" s="185" t="s">
        <v>82</v>
      </c>
      <c r="C6" s="185"/>
      <c r="D6" s="185"/>
      <c r="E6" s="185"/>
      <c r="F6" s="185"/>
    </row>
    <row r="7" spans="1:7" ht="21" customHeight="1" x14ac:dyDescent="0.2">
      <c r="A7" s="26" t="s">
        <v>58</v>
      </c>
      <c r="B7" s="185" t="s">
        <v>85</v>
      </c>
      <c r="C7" s="185"/>
      <c r="D7" s="185"/>
      <c r="E7" s="185"/>
      <c r="F7" s="185"/>
    </row>
    <row r="8" spans="1:7" ht="36" customHeight="1" x14ac:dyDescent="0.2">
      <c r="A8" s="195" t="s">
        <v>294</v>
      </c>
      <c r="B8" s="195"/>
      <c r="C8" s="195"/>
      <c r="D8" s="195"/>
      <c r="E8" s="195"/>
      <c r="F8" s="195"/>
    </row>
    <row r="9" spans="1:7" ht="36" customHeight="1" x14ac:dyDescent="0.2">
      <c r="A9" s="204" t="s">
        <v>295</v>
      </c>
      <c r="B9" s="205"/>
      <c r="C9" s="205"/>
      <c r="D9" s="205"/>
      <c r="E9" s="205"/>
      <c r="F9" s="205"/>
    </row>
    <row r="10" spans="1:7" ht="39" customHeight="1" x14ac:dyDescent="0.2">
      <c r="A10" s="164" t="s">
        <v>119</v>
      </c>
      <c r="B10" s="165" t="s">
        <v>296</v>
      </c>
      <c r="C10" s="165" t="s">
        <v>297</v>
      </c>
      <c r="D10" s="165" t="s">
        <v>298</v>
      </c>
      <c r="E10" s="165" t="s">
        <v>299</v>
      </c>
      <c r="F10" s="165" t="s">
        <v>300</v>
      </c>
    </row>
    <row r="11" spans="1:7" s="100" customFormat="1" ht="13.15" customHeight="1" x14ac:dyDescent="0.2">
      <c r="A11" s="95">
        <v>43544</v>
      </c>
      <c r="B11" s="166" t="s">
        <v>301</v>
      </c>
      <c r="C11" s="167" t="s">
        <v>99</v>
      </c>
      <c r="D11" s="166" t="s">
        <v>302</v>
      </c>
      <c r="E11" s="168">
        <v>150</v>
      </c>
      <c r="F11" s="169"/>
    </row>
    <row r="12" spans="1:7" s="100" customFormat="1" ht="25.5" x14ac:dyDescent="0.2">
      <c r="A12" s="95">
        <v>43557</v>
      </c>
      <c r="B12" s="142" t="s">
        <v>303</v>
      </c>
      <c r="C12" s="167" t="s">
        <v>99</v>
      </c>
      <c r="D12" s="142" t="s">
        <v>302</v>
      </c>
      <c r="E12" s="168">
        <v>150</v>
      </c>
      <c r="F12" s="143"/>
    </row>
    <row r="13" spans="1:7" s="100" customFormat="1" ht="13.15" customHeight="1" x14ac:dyDescent="0.2">
      <c r="A13" s="170">
        <v>43598</v>
      </c>
      <c r="B13" s="171" t="s">
        <v>304</v>
      </c>
      <c r="C13" s="167" t="s">
        <v>99</v>
      </c>
      <c r="D13" s="171" t="s">
        <v>302</v>
      </c>
      <c r="E13" s="168">
        <v>220</v>
      </c>
      <c r="F13" s="169"/>
    </row>
    <row r="14" spans="1:7" s="100" customFormat="1" x14ac:dyDescent="0.2">
      <c r="A14" s="95"/>
      <c r="B14" s="142"/>
      <c r="C14" s="167"/>
      <c r="D14" s="142"/>
      <c r="E14" s="168"/>
      <c r="F14" s="143"/>
    </row>
    <row r="15" spans="1:7" ht="25.5" x14ac:dyDescent="0.2">
      <c r="A15" s="172" t="s">
        <v>305</v>
      </c>
      <c r="B15" s="173" t="s">
        <v>306</v>
      </c>
      <c r="C15" s="174">
        <f>C16+C17</f>
        <v>3</v>
      </c>
      <c r="D15" s="175" t="str">
        <f>IF(SUBTOTAL(3,C12:C14)=SUBTOTAL(103,C12:C14),'[2]Summary and sign-off'!$A$47,'[2]Summary and sign-off'!$A$48)</f>
        <v>Check - there are no hidden rows with data</v>
      </c>
      <c r="E15" s="206" t="str">
        <f>IF('[2]Summary and sign-off'!F59='[2]Summary and sign-off'!F53,'[2]Summary and sign-off'!A51,'[2]Summary and sign-off'!A49)</f>
        <v>Check - each entry provides sufficient information</v>
      </c>
      <c r="F15" s="206"/>
      <c r="G15" s="100"/>
    </row>
    <row r="16" spans="1:7" ht="25.5" customHeight="1" x14ac:dyDescent="0.25">
      <c r="A16" s="176"/>
      <c r="B16" s="177" t="s">
        <v>98</v>
      </c>
      <c r="C16" s="178">
        <f>COUNTIF(C11:C14,'Summary and sign-off'!A44)</f>
        <v>0</v>
      </c>
      <c r="D16" s="179"/>
      <c r="E16" s="180"/>
      <c r="F16" s="181"/>
    </row>
    <row r="17" spans="1:6" ht="25.5" customHeight="1" x14ac:dyDescent="0.25">
      <c r="A17" s="176"/>
      <c r="B17" s="177" t="s">
        <v>99</v>
      </c>
      <c r="C17" s="178">
        <f>COUNTIF(C11:C14,'Summary and sign-off'!A45)</f>
        <v>3</v>
      </c>
      <c r="D17" s="179"/>
      <c r="E17" s="180"/>
      <c r="F17" s="181"/>
    </row>
    <row r="18" spans="1:6" x14ac:dyDescent="0.2">
      <c r="A18" s="61"/>
      <c r="B18" s="148"/>
      <c r="C18" s="61"/>
      <c r="D18" s="53"/>
      <c r="E18" s="53"/>
      <c r="F18" s="61"/>
    </row>
    <row r="19" spans="1:6" x14ac:dyDescent="0.2">
      <c r="A19" s="148" t="s">
        <v>288</v>
      </c>
      <c r="B19" s="148"/>
      <c r="C19" s="148"/>
      <c r="D19" s="148"/>
      <c r="E19" s="148"/>
      <c r="F19" s="148"/>
    </row>
    <row r="20" spans="1:6" ht="12.6" customHeight="1" x14ac:dyDescent="0.2">
      <c r="A20" s="59" t="s">
        <v>234</v>
      </c>
      <c r="B20" s="61"/>
      <c r="C20" s="61"/>
      <c r="D20" s="61"/>
      <c r="E20" s="61"/>
      <c r="F20" s="153"/>
    </row>
    <row r="21" spans="1:6" x14ac:dyDescent="0.2">
      <c r="A21" s="59" t="s">
        <v>81</v>
      </c>
      <c r="B21" s="58"/>
      <c r="C21" s="46"/>
      <c r="D21" s="46"/>
      <c r="E21" s="46"/>
      <c r="F21" s="52"/>
    </row>
    <row r="22" spans="1:6" x14ac:dyDescent="0.2">
      <c r="A22" s="59" t="s">
        <v>307</v>
      </c>
      <c r="B22" s="182"/>
      <c r="C22" s="182"/>
      <c r="D22" s="182"/>
      <c r="E22" s="182"/>
      <c r="F22" s="182"/>
    </row>
    <row r="23" spans="1:6" ht="12.75" customHeight="1" x14ac:dyDescent="0.2">
      <c r="A23" s="59" t="s">
        <v>308</v>
      </c>
      <c r="B23" s="61"/>
      <c r="C23" s="61"/>
      <c r="D23" s="61"/>
      <c r="E23" s="61"/>
      <c r="F23" s="61"/>
    </row>
    <row r="24" spans="1:6" ht="12.95" customHeight="1" x14ac:dyDescent="0.2">
      <c r="A24" s="183" t="s">
        <v>309</v>
      </c>
      <c r="B24" s="184"/>
      <c r="C24" s="184"/>
      <c r="D24" s="184"/>
      <c r="E24" s="184"/>
      <c r="F24" s="184"/>
    </row>
    <row r="25" spans="1:6" x14ac:dyDescent="0.2">
      <c r="A25" s="125" t="s">
        <v>310</v>
      </c>
      <c r="B25" s="124"/>
      <c r="C25" s="52"/>
      <c r="D25" s="52"/>
      <c r="E25" s="52"/>
      <c r="F25" s="52"/>
    </row>
    <row r="26" spans="1:6" ht="12.75" customHeight="1" x14ac:dyDescent="0.2">
      <c r="A26" s="125" t="s">
        <v>277</v>
      </c>
      <c r="B26" s="59"/>
      <c r="C26" s="152"/>
      <c r="D26" s="152"/>
      <c r="E26" s="152"/>
      <c r="F26" s="152"/>
    </row>
    <row r="27" spans="1:6" ht="12.75" customHeight="1" x14ac:dyDescent="0.2">
      <c r="A27" s="59"/>
      <c r="B27" s="59"/>
      <c r="C27" s="152"/>
      <c r="D27" s="152"/>
      <c r="E27" s="152"/>
      <c r="F27" s="152"/>
    </row>
    <row r="28" spans="1:6" ht="12.75" hidden="1" customHeight="1" x14ac:dyDescent="0.2">
      <c r="A28" s="59"/>
      <c r="B28" s="59"/>
      <c r="C28" s="152"/>
      <c r="D28" s="152"/>
      <c r="E28" s="152"/>
      <c r="F28" s="152"/>
    </row>
    <row r="29" spans="1:6" hidden="1" x14ac:dyDescent="0.2"/>
    <row r="30" spans="1:6" hidden="1" x14ac:dyDescent="0.2"/>
    <row r="31" spans="1:6" hidden="1" x14ac:dyDescent="0.2">
      <c r="A31" s="148"/>
      <c r="B31" s="148"/>
      <c r="C31" s="148"/>
      <c r="D31" s="148"/>
      <c r="E31" s="148"/>
      <c r="F31" s="148"/>
    </row>
    <row r="32" spans="1:6" hidden="1" x14ac:dyDescent="0.2">
      <c r="A32" s="148"/>
      <c r="B32" s="148"/>
      <c r="C32" s="148"/>
      <c r="D32" s="148"/>
      <c r="E32" s="148"/>
      <c r="F32" s="148"/>
    </row>
    <row r="33" spans="1:6" hidden="1" x14ac:dyDescent="0.2">
      <c r="A33" s="148"/>
      <c r="B33" s="148"/>
      <c r="C33" s="148"/>
      <c r="D33" s="148"/>
      <c r="E33" s="148"/>
      <c r="F33" s="148"/>
    </row>
    <row r="34" spans="1:6" hidden="1" x14ac:dyDescent="0.2">
      <c r="A34" s="148"/>
      <c r="B34" s="148"/>
      <c r="C34" s="148"/>
      <c r="D34" s="148"/>
      <c r="E34" s="148"/>
      <c r="F34" s="148"/>
    </row>
    <row r="35" spans="1:6" hidden="1" x14ac:dyDescent="0.2">
      <c r="A35" s="148"/>
      <c r="B35" s="148"/>
      <c r="C35" s="148"/>
      <c r="D35" s="148"/>
      <c r="E35" s="148"/>
      <c r="F35" s="148"/>
    </row>
    <row r="36" spans="1:6" hidden="1" x14ac:dyDescent="0.2"/>
    <row r="37" spans="1:6" hidden="1" x14ac:dyDescent="0.2"/>
    <row r="38" spans="1:6" hidden="1" x14ac:dyDescent="0.2"/>
    <row r="39" spans="1:6" hidden="1" x14ac:dyDescent="0.2"/>
    <row r="40" spans="1:6" hidden="1" x14ac:dyDescent="0.2"/>
    <row r="41" spans="1:6" hidden="1" x14ac:dyDescent="0.2"/>
    <row r="42" spans="1:6" hidden="1" x14ac:dyDescent="0.2"/>
    <row r="43" spans="1:6" hidden="1" x14ac:dyDescent="0.2"/>
    <row r="44" spans="1:6" hidden="1" x14ac:dyDescent="0.2"/>
    <row r="45" spans="1:6" hidden="1" x14ac:dyDescent="0.2"/>
    <row r="46" spans="1:6" hidden="1" x14ac:dyDescent="0.2"/>
    <row r="47" spans="1:6" hidden="1" x14ac:dyDescent="0.2"/>
    <row r="48" spans="1:6" hidden="1" x14ac:dyDescent="0.2"/>
    <row r="49" hidden="1" x14ac:dyDescent="0.2"/>
    <row r="50" hidden="1" x14ac:dyDescent="0.2"/>
    <row r="51" hidden="1" x14ac:dyDescent="0.2"/>
    <row r="52" hidden="1" x14ac:dyDescent="0.2"/>
    <row r="53" hidden="1" x14ac:dyDescent="0.2"/>
    <row r="54" hidden="1" x14ac:dyDescent="0.2"/>
    <row r="55" hidden="1" x14ac:dyDescent="0.2"/>
    <row r="56" x14ac:dyDescent="0.2"/>
    <row r="57" x14ac:dyDescent="0.2"/>
    <row r="58" x14ac:dyDescent="0.2"/>
    <row r="59" x14ac:dyDescent="0.2"/>
    <row r="60" x14ac:dyDescent="0.2"/>
    <row r="61" x14ac:dyDescent="0.2"/>
    <row r="62" x14ac:dyDescent="0.2"/>
    <row r="63" x14ac:dyDescent="0.2"/>
    <row r="64" x14ac:dyDescent="0.2"/>
    <row r="65" x14ac:dyDescent="0.2"/>
    <row r="66" x14ac:dyDescent="0.2"/>
    <row r="67" x14ac:dyDescent="0.2"/>
    <row r="68" x14ac:dyDescent="0.2"/>
    <row r="69" x14ac:dyDescent="0.2"/>
    <row r="70" x14ac:dyDescent="0.2"/>
  </sheetData>
  <sheetProtection formatCells="0" insertRows="0" deleteRows="0"/>
  <mergeCells count="10">
    <mergeCell ref="B7:F7"/>
    <mergeCell ref="A8:F8"/>
    <mergeCell ref="A9:F9"/>
    <mergeCell ref="E15:F15"/>
    <mergeCell ref="A1:F1"/>
    <mergeCell ref="B2:F2"/>
    <mergeCell ref="B3:F3"/>
    <mergeCell ref="B4:F4"/>
    <mergeCell ref="B5:F5"/>
    <mergeCell ref="B6:F6"/>
  </mergeCells>
  <dataValidations count="2">
    <dataValidation allowBlank="1" showInputMessage="1" showErrorMessage="1" prompt="Insert additional rows as needed:_x000a_- 'right click' on a row number (left of screen)_x000a_- select 'Insert' (this will insert a row above it)" sqref="A10"/>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A14">
      <formula1>$B$4</formula1>
      <formula2>$B$5</formula2>
    </dataValidation>
  </dataValidations>
  <printOptions gridLines="1"/>
  <pageMargins left="0.70866141732283472" right="0.70866141732283472" top="0.74803149606299213" bottom="0.74803149606299213" header="0.31496062992125984" footer="0.31496062992125984"/>
  <pageSetup paperSize="9" scale="66" fitToHeight="0" orientation="landscape" r:id="rId1"/>
  <headerFooter alignWithMargins="0">
    <oddFooter>&amp;LCE Expense Disclosure Workbook 2018&amp;RWorksheet - Gifts and benefits</oddFooter>
  </headerFooter>
  <legacyDrawing r:id="rId2"/>
  <extLst>
    <ext xmlns:x14="http://schemas.microsoft.com/office/spreadsheetml/2009/9/main" uri="{CCE6A557-97BC-4b89-ADB6-D9C93CAAB3DF}">
      <x14:dataValidations xmlns:xm="http://schemas.microsoft.com/office/excel/2006/main" count="6">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14:formula1>
            <xm:f>'Summary and sign-off'!$A$29:$A$30</xm:f>
          </x14:formula1>
          <xm:sqref>B7:F7</xm:sqref>
        </x14:dataValidation>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14:formula1>
            <xm:f>'P:\Finance\FinancialAccounting\Other_Reporting\CE expense reporting\2018-19\[CE Expense Disclosure_July - December 2018.xlsx]Summary and sign-off'!#REF!</xm:f>
          </x14:formula1>
          <xm:sqref>B6</xm:sqref>
        </x14:dataValidation>
        <x14:dataValidation type="list" errorStyle="information" operator="greaterThan" allowBlank="1" showInputMessage="1" prompt="Provide specific $ value if possible">
          <x14:formula1>
            <xm:f>'P:\Finance\FinancialAccounting\Other_Reporting\CE expense reporting\2018-19\[CE Expense Disclosure_July - December 2018.xlsx]Summary and sign-off'!#REF!</xm:f>
          </x14:formula1>
          <xm:sqref>E14</xm:sqref>
        </x14:dataValidation>
        <x14:dataValidation type="list" allowBlank="1" showInputMessage="1" showErrorMessage="1" error="Use the drop down list (at the right of the cell)">
          <x14:formula1>
            <xm:f>'P:\Finance\FinancialAccounting\Other_Reporting\CE expense reporting\2018-19\[CE Expense Disclosure_July - December 2018.xlsx]Summary and sign-off'!#REF!</xm:f>
          </x14:formula1>
          <xm:sqref>C14</xm:sqref>
        </x14:dataValidation>
        <x14:dataValidation type="list" errorStyle="information" operator="greaterThan" allowBlank="1" showInputMessage="1" prompt="Provide specific $ value if possible">
          <x14:formula1>
            <xm:f>'Summary and sign-off'!$A$38:$A$43</xm:f>
          </x14:formula1>
          <xm:sqref>E11:E13</xm:sqref>
        </x14:dataValidation>
        <x14:dataValidation type="list" allowBlank="1" showInputMessage="1" showErrorMessage="1" error="Use the drop down list (at the right of the cell)">
          <x14:formula1>
            <xm:f>'Summary and sign-off'!$A$44:$A$45</xm:f>
          </x14:formula1>
          <xm:sqref>C11:C13</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Guidance for agencies</vt:lpstr>
      <vt:lpstr>Summary and sign-off</vt:lpstr>
      <vt:lpstr>Travel</vt:lpstr>
      <vt:lpstr>Hospitality</vt:lpstr>
      <vt:lpstr>All other expenses</vt:lpstr>
      <vt:lpstr>Gifts and benefits</vt:lpstr>
      <vt:lpstr>'All other expenses'!Print_Area</vt:lpstr>
      <vt:lpstr>'Gifts and benefits'!Print_Area</vt:lpstr>
      <vt:lpstr>'Guidance for agencies'!Print_Area</vt:lpstr>
      <vt:lpstr>Hospitality!Print_Area</vt:lpstr>
      <vt:lpstr>'Summary and sign-off'!Print_Area</vt:lpstr>
      <vt:lpstr>Travel!Print_Area</vt:lpstr>
    </vt:vector>
  </TitlesOfParts>
  <Company>New Zealand Fire Service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Shannon, Lissy</dc:creator>
  <cp:lastModifiedBy>Black, Fiona</cp:lastModifiedBy>
  <dcterms:created xsi:type="dcterms:W3CDTF">2019-07-16T20:45:35Z</dcterms:created>
  <dcterms:modified xsi:type="dcterms:W3CDTF">2019-07-31T03:00:55Z</dcterms:modified>
</cp:coreProperties>
</file>